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912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41" i="1" l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G8" i="1" s="1"/>
  <c r="M8" i="1" s="1"/>
  <c r="C7" i="1"/>
  <c r="D48" i="1" s="1"/>
  <c r="J6" i="1"/>
  <c r="K6" i="1" s="1"/>
  <c r="I6" i="1"/>
  <c r="C6" i="1"/>
  <c r="H7" i="1" l="1"/>
  <c r="J7" i="1" s="1"/>
  <c r="D49" i="1"/>
  <c r="G7" i="1"/>
  <c r="M7" i="1" s="1"/>
  <c r="H8" i="1"/>
  <c r="J8" i="1" s="1"/>
  <c r="G9" i="1"/>
  <c r="G10" i="1"/>
  <c r="G11" i="1"/>
  <c r="G12" i="1"/>
  <c r="H12" i="1" s="1"/>
  <c r="J12" i="1" s="1"/>
  <c r="G13" i="1"/>
  <c r="H13" i="1" s="1"/>
  <c r="J13" i="1" s="1"/>
  <c r="G14" i="1"/>
  <c r="H14" i="1" s="1"/>
  <c r="J14" i="1" s="1"/>
  <c r="G15" i="1"/>
  <c r="H15" i="1" s="1"/>
  <c r="J15" i="1" s="1"/>
  <c r="G16" i="1"/>
  <c r="H16" i="1" s="1"/>
  <c r="J16" i="1" s="1"/>
  <c r="G17" i="1"/>
  <c r="H17" i="1" s="1"/>
  <c r="J17" i="1" s="1"/>
  <c r="G18" i="1"/>
  <c r="H18" i="1" s="1"/>
  <c r="J18" i="1" s="1"/>
  <c r="G19" i="1"/>
  <c r="H19" i="1" s="1"/>
  <c r="J19" i="1" s="1"/>
  <c r="G20" i="1"/>
  <c r="H20" i="1" s="1"/>
  <c r="J20" i="1" s="1"/>
  <c r="G21" i="1"/>
  <c r="H21" i="1" s="1"/>
  <c r="J21" i="1" s="1"/>
  <c r="G22" i="1"/>
  <c r="H22" i="1" s="1"/>
  <c r="J22" i="1" s="1"/>
  <c r="G23" i="1"/>
  <c r="H23" i="1" s="1"/>
  <c r="J23" i="1" s="1"/>
  <c r="G24" i="1"/>
  <c r="H24" i="1" s="1"/>
  <c r="J24" i="1" s="1"/>
  <c r="G25" i="1"/>
  <c r="H25" i="1" s="1"/>
  <c r="J25" i="1" s="1"/>
  <c r="G26" i="1"/>
  <c r="H26" i="1" s="1"/>
  <c r="J26" i="1" s="1"/>
  <c r="G27" i="1"/>
  <c r="H27" i="1" s="1"/>
  <c r="J27" i="1" s="1"/>
  <c r="G28" i="1"/>
  <c r="H28" i="1" s="1"/>
  <c r="J28" i="1" s="1"/>
  <c r="G29" i="1"/>
  <c r="H29" i="1" s="1"/>
  <c r="J29" i="1" s="1"/>
  <c r="G30" i="1"/>
  <c r="H30" i="1" s="1"/>
  <c r="J30" i="1" s="1"/>
  <c r="G31" i="1"/>
  <c r="H31" i="1" s="1"/>
  <c r="J31" i="1" s="1"/>
  <c r="G32" i="1"/>
  <c r="H32" i="1" s="1"/>
  <c r="J32" i="1" s="1"/>
  <c r="G33" i="1"/>
  <c r="H33" i="1" s="1"/>
  <c r="J33" i="1" s="1"/>
  <c r="G34" i="1"/>
  <c r="H34" i="1" s="1"/>
  <c r="J34" i="1" s="1"/>
  <c r="G35" i="1"/>
  <c r="H35" i="1" s="1"/>
  <c r="J35" i="1" s="1"/>
  <c r="G36" i="1"/>
  <c r="H36" i="1" s="1"/>
  <c r="J36" i="1" s="1"/>
  <c r="G37" i="1"/>
  <c r="H37" i="1" s="1"/>
  <c r="J37" i="1" s="1"/>
  <c r="G38" i="1"/>
  <c r="H38" i="1" s="1"/>
  <c r="J38" i="1" s="1"/>
  <c r="G39" i="1"/>
  <c r="H39" i="1" s="1"/>
  <c r="J39" i="1" s="1"/>
  <c r="G40" i="1"/>
  <c r="H40" i="1" s="1"/>
  <c r="J40" i="1" s="1"/>
  <c r="G41" i="1"/>
  <c r="H41" i="1" s="1"/>
  <c r="J41" i="1" s="1"/>
  <c r="H10" i="1" l="1"/>
  <c r="J10" i="1" s="1"/>
  <c r="M10" i="1"/>
  <c r="H11" i="1"/>
  <c r="J11" i="1" s="1"/>
  <c r="M11" i="1"/>
  <c r="H9" i="1"/>
  <c r="J9" i="1" s="1"/>
  <c r="M9" i="1"/>
  <c r="I7" i="1"/>
  <c r="I8" i="1" l="1"/>
  <c r="K7" i="1"/>
  <c r="I9" i="1" l="1"/>
  <c r="K8" i="1"/>
  <c r="I10" i="1" l="1"/>
  <c r="K9" i="1"/>
  <c r="I11" i="1" l="1"/>
  <c r="K10" i="1"/>
  <c r="I12" i="1" l="1"/>
  <c r="K11" i="1"/>
  <c r="I13" i="1" l="1"/>
  <c r="K12" i="1"/>
  <c r="I14" i="1" l="1"/>
  <c r="K13" i="1"/>
  <c r="I15" i="1" l="1"/>
  <c r="K14" i="1"/>
  <c r="I16" i="1" l="1"/>
  <c r="K15" i="1"/>
  <c r="K16" i="1" l="1"/>
  <c r="I17" i="1"/>
  <c r="K17" i="1" l="1"/>
  <c r="I18" i="1"/>
  <c r="I19" i="1" l="1"/>
  <c r="K18" i="1"/>
  <c r="K19" i="1" l="1"/>
  <c r="I20" i="1"/>
  <c r="I21" i="1" l="1"/>
  <c r="K20" i="1"/>
  <c r="I22" i="1" l="1"/>
  <c r="K21" i="1"/>
  <c r="I23" i="1" l="1"/>
  <c r="K22" i="1"/>
  <c r="I24" i="1" l="1"/>
  <c r="K23" i="1"/>
  <c r="K24" i="1" l="1"/>
  <c r="I25" i="1"/>
  <c r="K25" i="1" l="1"/>
  <c r="I26" i="1"/>
  <c r="K26" i="1" l="1"/>
  <c r="I27" i="1"/>
  <c r="I28" i="1" l="1"/>
  <c r="K27" i="1"/>
  <c r="K28" i="1" l="1"/>
  <c r="I29" i="1"/>
  <c r="I30" i="1" l="1"/>
  <c r="K29" i="1"/>
  <c r="I31" i="1" l="1"/>
  <c r="K30" i="1"/>
  <c r="K31" i="1" l="1"/>
  <c r="I32" i="1"/>
  <c r="K32" i="1" l="1"/>
  <c r="I33" i="1"/>
  <c r="K33" i="1" l="1"/>
  <c r="I34" i="1"/>
  <c r="K34" i="1" l="1"/>
  <c r="I35" i="1"/>
  <c r="K35" i="1" l="1"/>
  <c r="I36" i="1"/>
  <c r="I37" i="1" l="1"/>
  <c r="K36" i="1"/>
  <c r="I38" i="1" l="1"/>
  <c r="K37" i="1"/>
  <c r="I39" i="1" l="1"/>
  <c r="K38" i="1"/>
  <c r="I40" i="1" l="1"/>
  <c r="K39" i="1"/>
  <c r="K40" i="1" l="1"/>
  <c r="I41" i="1"/>
  <c r="K41" i="1" l="1"/>
  <c r="C46" i="1" s="1"/>
  <c r="D45" i="1"/>
</calcChain>
</file>

<file path=xl/sharedStrings.xml><?xml version="1.0" encoding="utf-8"?>
<sst xmlns="http://schemas.openxmlformats.org/spreadsheetml/2006/main" count="22" uniqueCount="21">
  <si>
    <t>Taxa de atualização a.a. de:</t>
  </si>
  <si>
    <t>Venda R$ / litro</t>
  </si>
  <si>
    <t>ANO</t>
  </si>
  <si>
    <t>Produção Mineral (litros)</t>
  </si>
  <si>
    <t>Receita R$</t>
  </si>
  <si>
    <t>Custos Totais (Oper. + Adm.) R$</t>
  </si>
  <si>
    <t>Investimento R$</t>
  </si>
  <si>
    <t>Depreciação R$</t>
  </si>
  <si>
    <t>Imposto R$</t>
  </si>
  <si>
    <t>Cash-flow R$</t>
  </si>
  <si>
    <t>Somatório Cash-Flow</t>
  </si>
  <si>
    <t>Cash-Flow Atualizado</t>
  </si>
  <si>
    <t>Somatório Cash-Flow Atualizado</t>
  </si>
  <si>
    <t xml:space="preserve">Som. do Cash-flow    = </t>
  </si>
  <si>
    <t>NPV    =</t>
  </si>
  <si>
    <t xml:space="preserve">Pay back   = </t>
  </si>
  <si>
    <t>1º ano</t>
  </si>
  <si>
    <t>Intensidade de Capital Inicial   =</t>
  </si>
  <si>
    <t>Margem Operacional   =</t>
  </si>
  <si>
    <t>TIR =</t>
  </si>
  <si>
    <t>Fluxo de caixa anual projetado para empreendimento de mineração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</si>
</sst>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164" fontId="0" fillId="0" borderId="0" xfId="0" applyNumberFormat="1"/>
    <xf numFmtId="9" fontId="0" fillId="0" borderId="0" xfId="0" applyNumberForma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4" fontId="0" fillId="0" borderId="5" xfId="0" applyNumberFormat="1" applyFill="1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0" fillId="0" borderId="6" xfId="0" applyFill="1" applyBorder="1" applyAlignment="1">
      <alignment horizontal="center"/>
    </xf>
    <xf numFmtId="4" fontId="0" fillId="0" borderId="10" xfId="0" applyNumberFormat="1" applyFill="1" applyBorder="1" applyAlignment="1">
      <alignment horizontal="center"/>
    </xf>
    <xf numFmtId="0" fontId="0" fillId="0" borderId="0" xfId="0" applyFill="1"/>
    <xf numFmtId="4" fontId="0" fillId="0" borderId="13" xfId="0" applyNumberFormat="1" applyFill="1" applyBorder="1" applyAlignment="1">
      <alignment horizontal="center"/>
    </xf>
    <xf numFmtId="0" fontId="0" fillId="0" borderId="0" xfId="0" applyFill="1" applyBorder="1"/>
    <xf numFmtId="2" fontId="0" fillId="0" borderId="10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0" fontId="0" fillId="0" borderId="10" xfId="0" applyNumberFormat="1" applyFill="1" applyBorder="1" applyAlignment="1">
      <alignment horizontal="center"/>
    </xf>
    <xf numFmtId="1" fontId="0" fillId="0" borderId="0" xfId="0" applyNumberFormat="1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0" fontId="0" fillId="0" borderId="8" xfId="0" applyFill="1" applyBorder="1" applyAlignment="1"/>
    <xf numFmtId="0" fontId="0" fillId="0" borderId="9" xfId="0" applyFill="1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8" xfId="0" applyFill="1" applyBorder="1" applyAlignment="1">
      <alignment horizontal="left"/>
    </xf>
    <xf numFmtId="2" fontId="0" fillId="0" borderId="11" xfId="0" applyNumberFormat="1" applyFill="1" applyBorder="1" applyAlignment="1">
      <alignment horizontal="left"/>
    </xf>
    <xf numFmtId="0" fontId="0" fillId="0" borderId="12" xfId="0" applyFill="1" applyBorder="1" applyAlignment="1"/>
    <xf numFmtId="0" fontId="3" fillId="0" borderId="9" xfId="0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95917071483514"/>
          <c:y val="1.8139119477307258E-2"/>
          <c:w val="0.64787180771156738"/>
          <c:h val="0.88910707281018497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Plan2!$C$1:$C$6</c:f>
              <c:numCache>
                <c:formatCode>#,##0</c:formatCode>
                <c:ptCount val="6"/>
                <c:pt idx="0" formatCode="0.00">
                  <c:v>0</c:v>
                </c:pt>
                <c:pt idx="1">
                  <c:v>29223025</c:v>
                </c:pt>
                <c:pt idx="2">
                  <c:v>36279360</c:v>
                </c:pt>
                <c:pt idx="3">
                  <c:v>42325920</c:v>
                </c:pt>
                <c:pt idx="4">
                  <c:v>48372480</c:v>
                </c:pt>
                <c:pt idx="5">
                  <c:v>60465600</c:v>
                </c:pt>
              </c:numCache>
            </c:numRef>
          </c:xVal>
          <c:yVal>
            <c:numRef>
              <c:f>Plan2!$D$1:$D$6</c:f>
              <c:numCache>
                <c:formatCode>#,##0.00</c:formatCode>
                <c:ptCount val="6"/>
                <c:pt idx="0" formatCode="0.00">
                  <c:v>0</c:v>
                </c:pt>
                <c:pt idx="1">
                  <c:v>19257973.475000001</c:v>
                </c:pt>
                <c:pt idx="2">
                  <c:v>23908098.240000002</c:v>
                </c:pt>
                <c:pt idx="3">
                  <c:v>27892781.280000001</c:v>
                </c:pt>
                <c:pt idx="4">
                  <c:v>31877464.32</c:v>
                </c:pt>
                <c:pt idx="5">
                  <c:v>39846830.399999999</c:v>
                </c:pt>
              </c:numCache>
            </c:numRef>
          </c:yVal>
          <c:smooth val="0"/>
        </c:ser>
        <c:ser>
          <c:idx val="1"/>
          <c:order val="1"/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Plan2!$C$1:$C$6</c:f>
              <c:numCache>
                <c:formatCode>#,##0</c:formatCode>
                <c:ptCount val="6"/>
                <c:pt idx="0" formatCode="0.00">
                  <c:v>0</c:v>
                </c:pt>
                <c:pt idx="1">
                  <c:v>29223025</c:v>
                </c:pt>
                <c:pt idx="2">
                  <c:v>36279360</c:v>
                </c:pt>
                <c:pt idx="3">
                  <c:v>42325920</c:v>
                </c:pt>
                <c:pt idx="4">
                  <c:v>48372480</c:v>
                </c:pt>
                <c:pt idx="5">
                  <c:v>60465600</c:v>
                </c:pt>
              </c:numCache>
            </c:numRef>
          </c:xVal>
          <c:yVal>
            <c:numRef>
              <c:f>Plan2!$E$1:$E$6</c:f>
              <c:numCache>
                <c:formatCode>General</c:formatCode>
                <c:ptCount val="6"/>
                <c:pt idx="0" formatCode="0.00">
                  <c:v>20500</c:v>
                </c:pt>
                <c:pt idx="1">
                  <c:v>13634305.763489999</c:v>
                </c:pt>
                <c:pt idx="2">
                  <c:v>16839708.001536001</c:v>
                </c:pt>
                <c:pt idx="3">
                  <c:v>19586411.001791999</c:v>
                </c:pt>
                <c:pt idx="4">
                  <c:v>22333114.002048001</c:v>
                </c:pt>
                <c:pt idx="5">
                  <c:v>27826520.002559997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660416"/>
        <c:axId val="89687168"/>
      </c:scatterChart>
      <c:valAx>
        <c:axId val="89660416"/>
        <c:scaling>
          <c:orientation val="minMax"/>
          <c:max val="800000"/>
        </c:scaling>
        <c:delete val="0"/>
        <c:axPos val="b"/>
        <c:majorGridlines/>
        <c:minorGridlines/>
        <c:title>
          <c:layout/>
          <c:overlay val="0"/>
        </c:title>
        <c:numFmt formatCode="0.00" sourceLinked="1"/>
        <c:majorTickMark val="out"/>
        <c:minorTickMark val="none"/>
        <c:tickLblPos val="nextTo"/>
        <c:crossAx val="89687168"/>
        <c:crosses val="autoZero"/>
        <c:crossBetween val="midCat"/>
        <c:majorUnit val="100000"/>
        <c:minorUnit val="50000"/>
      </c:valAx>
      <c:valAx>
        <c:axId val="89687168"/>
        <c:scaling>
          <c:orientation val="minMax"/>
          <c:max val="500000"/>
        </c:scaling>
        <c:delete val="0"/>
        <c:axPos val="l"/>
        <c:majorGridlines/>
        <c:minorGridlines/>
        <c:title>
          <c:layout/>
          <c:overlay val="0"/>
        </c:title>
        <c:numFmt formatCode="0.00" sourceLinked="1"/>
        <c:majorTickMark val="out"/>
        <c:minorTickMark val="none"/>
        <c:tickLblPos val="nextTo"/>
        <c:crossAx val="89660416"/>
        <c:crosses val="autoZero"/>
        <c:crossBetween val="midCat"/>
        <c:minorUnit val="50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80282</xdr:colOff>
      <xdr:row>1</xdr:row>
      <xdr:rowOff>163285</xdr:rowOff>
    </xdr:from>
    <xdr:to>
      <xdr:col>18</xdr:col>
      <xdr:colOff>462642</xdr:colOff>
      <xdr:row>24</xdr:row>
      <xdr:rowOff>54429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zoomScale="80" zoomScaleNormal="80" workbookViewId="0">
      <selection activeCell="J7" sqref="J7"/>
    </sheetView>
  </sheetViews>
  <sheetFormatPr defaultRowHeight="15" x14ac:dyDescent="0.25"/>
  <cols>
    <col min="1" max="1" width="9.28515625" bestFit="1" customWidth="1"/>
    <col min="2" max="2" width="11.42578125" customWidth="1"/>
    <col min="3" max="3" width="14" bestFit="1" customWidth="1"/>
    <col min="4" max="4" width="15.42578125" customWidth="1"/>
    <col min="5" max="5" width="18.5703125" customWidth="1"/>
    <col min="6" max="6" width="14.42578125" customWidth="1"/>
    <col min="7" max="7" width="14.85546875" customWidth="1"/>
    <col min="8" max="8" width="13.28515625" customWidth="1"/>
    <col min="9" max="9" width="15.85546875" bestFit="1" customWidth="1"/>
    <col min="10" max="10" width="14" bestFit="1" customWidth="1"/>
    <col min="11" max="11" width="15.5703125" bestFit="1" customWidth="1"/>
    <col min="12" max="12" width="6.28515625" customWidth="1"/>
    <col min="13" max="13" width="12.28515625" customWidth="1"/>
    <col min="257" max="257" width="9.28515625" bestFit="1" customWidth="1"/>
    <col min="258" max="258" width="11.42578125" customWidth="1"/>
    <col min="259" max="259" width="14" bestFit="1" customWidth="1"/>
    <col min="260" max="260" width="15.42578125" customWidth="1"/>
    <col min="261" max="261" width="18.5703125" customWidth="1"/>
    <col min="262" max="262" width="14.42578125" customWidth="1"/>
    <col min="263" max="263" width="14.85546875" customWidth="1"/>
    <col min="264" max="264" width="13.28515625" customWidth="1"/>
    <col min="265" max="265" width="15.85546875" bestFit="1" customWidth="1"/>
    <col min="266" max="266" width="14" bestFit="1" customWidth="1"/>
    <col min="267" max="267" width="15.5703125" bestFit="1" customWidth="1"/>
    <col min="513" max="513" width="9.28515625" bestFit="1" customWidth="1"/>
    <col min="514" max="514" width="11.42578125" customWidth="1"/>
    <col min="515" max="515" width="14" bestFit="1" customWidth="1"/>
    <col min="516" max="516" width="15.42578125" customWidth="1"/>
    <col min="517" max="517" width="18.5703125" customWidth="1"/>
    <col min="518" max="518" width="14.42578125" customWidth="1"/>
    <col min="519" max="519" width="14.85546875" customWidth="1"/>
    <col min="520" max="520" width="13.28515625" customWidth="1"/>
    <col min="521" max="521" width="15.85546875" bestFit="1" customWidth="1"/>
    <col min="522" max="522" width="14" bestFit="1" customWidth="1"/>
    <col min="523" max="523" width="15.5703125" bestFit="1" customWidth="1"/>
    <col min="769" max="769" width="9.28515625" bestFit="1" customWidth="1"/>
    <col min="770" max="770" width="11.42578125" customWidth="1"/>
    <col min="771" max="771" width="14" bestFit="1" customWidth="1"/>
    <col min="772" max="772" width="15.42578125" customWidth="1"/>
    <col min="773" max="773" width="18.5703125" customWidth="1"/>
    <col min="774" max="774" width="14.42578125" customWidth="1"/>
    <col min="775" max="775" width="14.85546875" customWidth="1"/>
    <col min="776" max="776" width="13.28515625" customWidth="1"/>
    <col min="777" max="777" width="15.85546875" bestFit="1" customWidth="1"/>
    <col min="778" max="778" width="14" bestFit="1" customWidth="1"/>
    <col min="779" max="779" width="15.5703125" bestFit="1" customWidth="1"/>
    <col min="1025" max="1025" width="9.28515625" bestFit="1" customWidth="1"/>
    <col min="1026" max="1026" width="11.42578125" customWidth="1"/>
    <col min="1027" max="1027" width="14" bestFit="1" customWidth="1"/>
    <col min="1028" max="1028" width="15.42578125" customWidth="1"/>
    <col min="1029" max="1029" width="18.5703125" customWidth="1"/>
    <col min="1030" max="1030" width="14.42578125" customWidth="1"/>
    <col min="1031" max="1031" width="14.85546875" customWidth="1"/>
    <col min="1032" max="1032" width="13.28515625" customWidth="1"/>
    <col min="1033" max="1033" width="15.85546875" bestFit="1" customWidth="1"/>
    <col min="1034" max="1034" width="14" bestFit="1" customWidth="1"/>
    <col min="1035" max="1035" width="15.5703125" bestFit="1" customWidth="1"/>
    <col min="1281" max="1281" width="9.28515625" bestFit="1" customWidth="1"/>
    <col min="1282" max="1282" width="11.42578125" customWidth="1"/>
    <col min="1283" max="1283" width="14" bestFit="1" customWidth="1"/>
    <col min="1284" max="1284" width="15.42578125" customWidth="1"/>
    <col min="1285" max="1285" width="18.5703125" customWidth="1"/>
    <col min="1286" max="1286" width="14.42578125" customWidth="1"/>
    <col min="1287" max="1287" width="14.85546875" customWidth="1"/>
    <col min="1288" max="1288" width="13.28515625" customWidth="1"/>
    <col min="1289" max="1289" width="15.85546875" bestFit="1" customWidth="1"/>
    <col min="1290" max="1290" width="14" bestFit="1" customWidth="1"/>
    <col min="1291" max="1291" width="15.5703125" bestFit="1" customWidth="1"/>
    <col min="1537" max="1537" width="9.28515625" bestFit="1" customWidth="1"/>
    <col min="1538" max="1538" width="11.42578125" customWidth="1"/>
    <col min="1539" max="1539" width="14" bestFit="1" customWidth="1"/>
    <col min="1540" max="1540" width="15.42578125" customWidth="1"/>
    <col min="1541" max="1541" width="18.5703125" customWidth="1"/>
    <col min="1542" max="1542" width="14.42578125" customWidth="1"/>
    <col min="1543" max="1543" width="14.85546875" customWidth="1"/>
    <col min="1544" max="1544" width="13.28515625" customWidth="1"/>
    <col min="1545" max="1545" width="15.85546875" bestFit="1" customWidth="1"/>
    <col min="1546" max="1546" width="14" bestFit="1" customWidth="1"/>
    <col min="1547" max="1547" width="15.5703125" bestFit="1" customWidth="1"/>
    <col min="1793" max="1793" width="9.28515625" bestFit="1" customWidth="1"/>
    <col min="1794" max="1794" width="11.42578125" customWidth="1"/>
    <col min="1795" max="1795" width="14" bestFit="1" customWidth="1"/>
    <col min="1796" max="1796" width="15.42578125" customWidth="1"/>
    <col min="1797" max="1797" width="18.5703125" customWidth="1"/>
    <col min="1798" max="1798" width="14.42578125" customWidth="1"/>
    <col min="1799" max="1799" width="14.85546875" customWidth="1"/>
    <col min="1800" max="1800" width="13.28515625" customWidth="1"/>
    <col min="1801" max="1801" width="15.85546875" bestFit="1" customWidth="1"/>
    <col min="1802" max="1802" width="14" bestFit="1" customWidth="1"/>
    <col min="1803" max="1803" width="15.5703125" bestFit="1" customWidth="1"/>
    <col min="2049" max="2049" width="9.28515625" bestFit="1" customWidth="1"/>
    <col min="2050" max="2050" width="11.42578125" customWidth="1"/>
    <col min="2051" max="2051" width="14" bestFit="1" customWidth="1"/>
    <col min="2052" max="2052" width="15.42578125" customWidth="1"/>
    <col min="2053" max="2053" width="18.5703125" customWidth="1"/>
    <col min="2054" max="2054" width="14.42578125" customWidth="1"/>
    <col min="2055" max="2055" width="14.85546875" customWidth="1"/>
    <col min="2056" max="2056" width="13.28515625" customWidth="1"/>
    <col min="2057" max="2057" width="15.85546875" bestFit="1" customWidth="1"/>
    <col min="2058" max="2058" width="14" bestFit="1" customWidth="1"/>
    <col min="2059" max="2059" width="15.5703125" bestFit="1" customWidth="1"/>
    <col min="2305" max="2305" width="9.28515625" bestFit="1" customWidth="1"/>
    <col min="2306" max="2306" width="11.42578125" customWidth="1"/>
    <col min="2307" max="2307" width="14" bestFit="1" customWidth="1"/>
    <col min="2308" max="2308" width="15.42578125" customWidth="1"/>
    <col min="2309" max="2309" width="18.5703125" customWidth="1"/>
    <col min="2310" max="2310" width="14.42578125" customWidth="1"/>
    <col min="2311" max="2311" width="14.85546875" customWidth="1"/>
    <col min="2312" max="2312" width="13.28515625" customWidth="1"/>
    <col min="2313" max="2313" width="15.85546875" bestFit="1" customWidth="1"/>
    <col min="2314" max="2314" width="14" bestFit="1" customWidth="1"/>
    <col min="2315" max="2315" width="15.5703125" bestFit="1" customWidth="1"/>
    <col min="2561" max="2561" width="9.28515625" bestFit="1" customWidth="1"/>
    <col min="2562" max="2562" width="11.42578125" customWidth="1"/>
    <col min="2563" max="2563" width="14" bestFit="1" customWidth="1"/>
    <col min="2564" max="2564" width="15.42578125" customWidth="1"/>
    <col min="2565" max="2565" width="18.5703125" customWidth="1"/>
    <col min="2566" max="2566" width="14.42578125" customWidth="1"/>
    <col min="2567" max="2567" width="14.85546875" customWidth="1"/>
    <col min="2568" max="2568" width="13.28515625" customWidth="1"/>
    <col min="2569" max="2569" width="15.85546875" bestFit="1" customWidth="1"/>
    <col min="2570" max="2570" width="14" bestFit="1" customWidth="1"/>
    <col min="2571" max="2571" width="15.5703125" bestFit="1" customWidth="1"/>
    <col min="2817" max="2817" width="9.28515625" bestFit="1" customWidth="1"/>
    <col min="2818" max="2818" width="11.42578125" customWidth="1"/>
    <col min="2819" max="2819" width="14" bestFit="1" customWidth="1"/>
    <col min="2820" max="2820" width="15.42578125" customWidth="1"/>
    <col min="2821" max="2821" width="18.5703125" customWidth="1"/>
    <col min="2822" max="2822" width="14.42578125" customWidth="1"/>
    <col min="2823" max="2823" width="14.85546875" customWidth="1"/>
    <col min="2824" max="2824" width="13.28515625" customWidth="1"/>
    <col min="2825" max="2825" width="15.85546875" bestFit="1" customWidth="1"/>
    <col min="2826" max="2826" width="14" bestFit="1" customWidth="1"/>
    <col min="2827" max="2827" width="15.5703125" bestFit="1" customWidth="1"/>
    <col min="3073" max="3073" width="9.28515625" bestFit="1" customWidth="1"/>
    <col min="3074" max="3074" width="11.42578125" customWidth="1"/>
    <col min="3075" max="3075" width="14" bestFit="1" customWidth="1"/>
    <col min="3076" max="3076" width="15.42578125" customWidth="1"/>
    <col min="3077" max="3077" width="18.5703125" customWidth="1"/>
    <col min="3078" max="3078" width="14.42578125" customWidth="1"/>
    <col min="3079" max="3079" width="14.85546875" customWidth="1"/>
    <col min="3080" max="3080" width="13.28515625" customWidth="1"/>
    <col min="3081" max="3081" width="15.85546875" bestFit="1" customWidth="1"/>
    <col min="3082" max="3082" width="14" bestFit="1" customWidth="1"/>
    <col min="3083" max="3083" width="15.5703125" bestFit="1" customWidth="1"/>
    <col min="3329" max="3329" width="9.28515625" bestFit="1" customWidth="1"/>
    <col min="3330" max="3330" width="11.42578125" customWidth="1"/>
    <col min="3331" max="3331" width="14" bestFit="1" customWidth="1"/>
    <col min="3332" max="3332" width="15.42578125" customWidth="1"/>
    <col min="3333" max="3333" width="18.5703125" customWidth="1"/>
    <col min="3334" max="3334" width="14.42578125" customWidth="1"/>
    <col min="3335" max="3335" width="14.85546875" customWidth="1"/>
    <col min="3336" max="3336" width="13.28515625" customWidth="1"/>
    <col min="3337" max="3337" width="15.85546875" bestFit="1" customWidth="1"/>
    <col min="3338" max="3338" width="14" bestFit="1" customWidth="1"/>
    <col min="3339" max="3339" width="15.5703125" bestFit="1" customWidth="1"/>
    <col min="3585" max="3585" width="9.28515625" bestFit="1" customWidth="1"/>
    <col min="3586" max="3586" width="11.42578125" customWidth="1"/>
    <col min="3587" max="3587" width="14" bestFit="1" customWidth="1"/>
    <col min="3588" max="3588" width="15.42578125" customWidth="1"/>
    <col min="3589" max="3589" width="18.5703125" customWidth="1"/>
    <col min="3590" max="3590" width="14.42578125" customWidth="1"/>
    <col min="3591" max="3591" width="14.85546875" customWidth="1"/>
    <col min="3592" max="3592" width="13.28515625" customWidth="1"/>
    <col min="3593" max="3593" width="15.85546875" bestFit="1" customWidth="1"/>
    <col min="3594" max="3594" width="14" bestFit="1" customWidth="1"/>
    <col min="3595" max="3595" width="15.5703125" bestFit="1" customWidth="1"/>
    <col min="3841" max="3841" width="9.28515625" bestFit="1" customWidth="1"/>
    <col min="3842" max="3842" width="11.42578125" customWidth="1"/>
    <col min="3843" max="3843" width="14" bestFit="1" customWidth="1"/>
    <col min="3844" max="3844" width="15.42578125" customWidth="1"/>
    <col min="3845" max="3845" width="18.5703125" customWidth="1"/>
    <col min="3846" max="3846" width="14.42578125" customWidth="1"/>
    <col min="3847" max="3847" width="14.85546875" customWidth="1"/>
    <col min="3848" max="3848" width="13.28515625" customWidth="1"/>
    <col min="3849" max="3849" width="15.85546875" bestFit="1" customWidth="1"/>
    <col min="3850" max="3850" width="14" bestFit="1" customWidth="1"/>
    <col min="3851" max="3851" width="15.5703125" bestFit="1" customWidth="1"/>
    <col min="4097" max="4097" width="9.28515625" bestFit="1" customWidth="1"/>
    <col min="4098" max="4098" width="11.42578125" customWidth="1"/>
    <col min="4099" max="4099" width="14" bestFit="1" customWidth="1"/>
    <col min="4100" max="4100" width="15.42578125" customWidth="1"/>
    <col min="4101" max="4101" width="18.5703125" customWidth="1"/>
    <col min="4102" max="4102" width="14.42578125" customWidth="1"/>
    <col min="4103" max="4103" width="14.85546875" customWidth="1"/>
    <col min="4104" max="4104" width="13.28515625" customWidth="1"/>
    <col min="4105" max="4105" width="15.85546875" bestFit="1" customWidth="1"/>
    <col min="4106" max="4106" width="14" bestFit="1" customWidth="1"/>
    <col min="4107" max="4107" width="15.5703125" bestFit="1" customWidth="1"/>
    <col min="4353" max="4353" width="9.28515625" bestFit="1" customWidth="1"/>
    <col min="4354" max="4354" width="11.42578125" customWidth="1"/>
    <col min="4355" max="4355" width="14" bestFit="1" customWidth="1"/>
    <col min="4356" max="4356" width="15.42578125" customWidth="1"/>
    <col min="4357" max="4357" width="18.5703125" customWidth="1"/>
    <col min="4358" max="4358" width="14.42578125" customWidth="1"/>
    <col min="4359" max="4359" width="14.85546875" customWidth="1"/>
    <col min="4360" max="4360" width="13.28515625" customWidth="1"/>
    <col min="4361" max="4361" width="15.85546875" bestFit="1" customWidth="1"/>
    <col min="4362" max="4362" width="14" bestFit="1" customWidth="1"/>
    <col min="4363" max="4363" width="15.5703125" bestFit="1" customWidth="1"/>
    <col min="4609" max="4609" width="9.28515625" bestFit="1" customWidth="1"/>
    <col min="4610" max="4610" width="11.42578125" customWidth="1"/>
    <col min="4611" max="4611" width="14" bestFit="1" customWidth="1"/>
    <col min="4612" max="4612" width="15.42578125" customWidth="1"/>
    <col min="4613" max="4613" width="18.5703125" customWidth="1"/>
    <col min="4614" max="4614" width="14.42578125" customWidth="1"/>
    <col min="4615" max="4615" width="14.85546875" customWidth="1"/>
    <col min="4616" max="4616" width="13.28515625" customWidth="1"/>
    <col min="4617" max="4617" width="15.85546875" bestFit="1" customWidth="1"/>
    <col min="4618" max="4618" width="14" bestFit="1" customWidth="1"/>
    <col min="4619" max="4619" width="15.5703125" bestFit="1" customWidth="1"/>
    <col min="4865" max="4865" width="9.28515625" bestFit="1" customWidth="1"/>
    <col min="4866" max="4866" width="11.42578125" customWidth="1"/>
    <col min="4867" max="4867" width="14" bestFit="1" customWidth="1"/>
    <col min="4868" max="4868" width="15.42578125" customWidth="1"/>
    <col min="4869" max="4869" width="18.5703125" customWidth="1"/>
    <col min="4870" max="4870" width="14.42578125" customWidth="1"/>
    <col min="4871" max="4871" width="14.85546875" customWidth="1"/>
    <col min="4872" max="4872" width="13.28515625" customWidth="1"/>
    <col min="4873" max="4873" width="15.85546875" bestFit="1" customWidth="1"/>
    <col min="4874" max="4874" width="14" bestFit="1" customWidth="1"/>
    <col min="4875" max="4875" width="15.5703125" bestFit="1" customWidth="1"/>
    <col min="5121" max="5121" width="9.28515625" bestFit="1" customWidth="1"/>
    <col min="5122" max="5122" width="11.42578125" customWidth="1"/>
    <col min="5123" max="5123" width="14" bestFit="1" customWidth="1"/>
    <col min="5124" max="5124" width="15.42578125" customWidth="1"/>
    <col min="5125" max="5125" width="18.5703125" customWidth="1"/>
    <col min="5126" max="5126" width="14.42578125" customWidth="1"/>
    <col min="5127" max="5127" width="14.85546875" customWidth="1"/>
    <col min="5128" max="5128" width="13.28515625" customWidth="1"/>
    <col min="5129" max="5129" width="15.85546875" bestFit="1" customWidth="1"/>
    <col min="5130" max="5130" width="14" bestFit="1" customWidth="1"/>
    <col min="5131" max="5131" width="15.5703125" bestFit="1" customWidth="1"/>
    <col min="5377" max="5377" width="9.28515625" bestFit="1" customWidth="1"/>
    <col min="5378" max="5378" width="11.42578125" customWidth="1"/>
    <col min="5379" max="5379" width="14" bestFit="1" customWidth="1"/>
    <col min="5380" max="5380" width="15.42578125" customWidth="1"/>
    <col min="5381" max="5381" width="18.5703125" customWidth="1"/>
    <col min="5382" max="5382" width="14.42578125" customWidth="1"/>
    <col min="5383" max="5383" width="14.85546875" customWidth="1"/>
    <col min="5384" max="5384" width="13.28515625" customWidth="1"/>
    <col min="5385" max="5385" width="15.85546875" bestFit="1" customWidth="1"/>
    <col min="5386" max="5386" width="14" bestFit="1" customWidth="1"/>
    <col min="5387" max="5387" width="15.5703125" bestFit="1" customWidth="1"/>
    <col min="5633" max="5633" width="9.28515625" bestFit="1" customWidth="1"/>
    <col min="5634" max="5634" width="11.42578125" customWidth="1"/>
    <col min="5635" max="5635" width="14" bestFit="1" customWidth="1"/>
    <col min="5636" max="5636" width="15.42578125" customWidth="1"/>
    <col min="5637" max="5637" width="18.5703125" customWidth="1"/>
    <col min="5638" max="5638" width="14.42578125" customWidth="1"/>
    <col min="5639" max="5639" width="14.85546875" customWidth="1"/>
    <col min="5640" max="5640" width="13.28515625" customWidth="1"/>
    <col min="5641" max="5641" width="15.85546875" bestFit="1" customWidth="1"/>
    <col min="5642" max="5642" width="14" bestFit="1" customWidth="1"/>
    <col min="5643" max="5643" width="15.5703125" bestFit="1" customWidth="1"/>
    <col min="5889" max="5889" width="9.28515625" bestFit="1" customWidth="1"/>
    <col min="5890" max="5890" width="11.42578125" customWidth="1"/>
    <col min="5891" max="5891" width="14" bestFit="1" customWidth="1"/>
    <col min="5892" max="5892" width="15.42578125" customWidth="1"/>
    <col min="5893" max="5893" width="18.5703125" customWidth="1"/>
    <col min="5894" max="5894" width="14.42578125" customWidth="1"/>
    <col min="5895" max="5895" width="14.85546875" customWidth="1"/>
    <col min="5896" max="5896" width="13.28515625" customWidth="1"/>
    <col min="5897" max="5897" width="15.85546875" bestFit="1" customWidth="1"/>
    <col min="5898" max="5898" width="14" bestFit="1" customWidth="1"/>
    <col min="5899" max="5899" width="15.5703125" bestFit="1" customWidth="1"/>
    <col min="6145" max="6145" width="9.28515625" bestFit="1" customWidth="1"/>
    <col min="6146" max="6146" width="11.42578125" customWidth="1"/>
    <col min="6147" max="6147" width="14" bestFit="1" customWidth="1"/>
    <col min="6148" max="6148" width="15.42578125" customWidth="1"/>
    <col min="6149" max="6149" width="18.5703125" customWidth="1"/>
    <col min="6150" max="6150" width="14.42578125" customWidth="1"/>
    <col min="6151" max="6151" width="14.85546875" customWidth="1"/>
    <col min="6152" max="6152" width="13.28515625" customWidth="1"/>
    <col min="6153" max="6153" width="15.85546875" bestFit="1" customWidth="1"/>
    <col min="6154" max="6154" width="14" bestFit="1" customWidth="1"/>
    <col min="6155" max="6155" width="15.5703125" bestFit="1" customWidth="1"/>
    <col min="6401" max="6401" width="9.28515625" bestFit="1" customWidth="1"/>
    <col min="6402" max="6402" width="11.42578125" customWidth="1"/>
    <col min="6403" max="6403" width="14" bestFit="1" customWidth="1"/>
    <col min="6404" max="6404" width="15.42578125" customWidth="1"/>
    <col min="6405" max="6405" width="18.5703125" customWidth="1"/>
    <col min="6406" max="6406" width="14.42578125" customWidth="1"/>
    <col min="6407" max="6407" width="14.85546875" customWidth="1"/>
    <col min="6408" max="6408" width="13.28515625" customWidth="1"/>
    <col min="6409" max="6409" width="15.85546875" bestFit="1" customWidth="1"/>
    <col min="6410" max="6410" width="14" bestFit="1" customWidth="1"/>
    <col min="6411" max="6411" width="15.5703125" bestFit="1" customWidth="1"/>
    <col min="6657" max="6657" width="9.28515625" bestFit="1" customWidth="1"/>
    <col min="6658" max="6658" width="11.42578125" customWidth="1"/>
    <col min="6659" max="6659" width="14" bestFit="1" customWidth="1"/>
    <col min="6660" max="6660" width="15.42578125" customWidth="1"/>
    <col min="6661" max="6661" width="18.5703125" customWidth="1"/>
    <col min="6662" max="6662" width="14.42578125" customWidth="1"/>
    <col min="6663" max="6663" width="14.85546875" customWidth="1"/>
    <col min="6664" max="6664" width="13.28515625" customWidth="1"/>
    <col min="6665" max="6665" width="15.85546875" bestFit="1" customWidth="1"/>
    <col min="6666" max="6666" width="14" bestFit="1" customWidth="1"/>
    <col min="6667" max="6667" width="15.5703125" bestFit="1" customWidth="1"/>
    <col min="6913" max="6913" width="9.28515625" bestFit="1" customWidth="1"/>
    <col min="6914" max="6914" width="11.42578125" customWidth="1"/>
    <col min="6915" max="6915" width="14" bestFit="1" customWidth="1"/>
    <col min="6916" max="6916" width="15.42578125" customWidth="1"/>
    <col min="6917" max="6917" width="18.5703125" customWidth="1"/>
    <col min="6918" max="6918" width="14.42578125" customWidth="1"/>
    <col min="6919" max="6919" width="14.85546875" customWidth="1"/>
    <col min="6920" max="6920" width="13.28515625" customWidth="1"/>
    <col min="6921" max="6921" width="15.85546875" bestFit="1" customWidth="1"/>
    <col min="6922" max="6922" width="14" bestFit="1" customWidth="1"/>
    <col min="6923" max="6923" width="15.5703125" bestFit="1" customWidth="1"/>
    <col min="7169" max="7169" width="9.28515625" bestFit="1" customWidth="1"/>
    <col min="7170" max="7170" width="11.42578125" customWidth="1"/>
    <col min="7171" max="7171" width="14" bestFit="1" customWidth="1"/>
    <col min="7172" max="7172" width="15.42578125" customWidth="1"/>
    <col min="7173" max="7173" width="18.5703125" customWidth="1"/>
    <col min="7174" max="7174" width="14.42578125" customWidth="1"/>
    <col min="7175" max="7175" width="14.85546875" customWidth="1"/>
    <col min="7176" max="7176" width="13.28515625" customWidth="1"/>
    <col min="7177" max="7177" width="15.85546875" bestFit="1" customWidth="1"/>
    <col min="7178" max="7178" width="14" bestFit="1" customWidth="1"/>
    <col min="7179" max="7179" width="15.5703125" bestFit="1" customWidth="1"/>
    <col min="7425" max="7425" width="9.28515625" bestFit="1" customWidth="1"/>
    <col min="7426" max="7426" width="11.42578125" customWidth="1"/>
    <col min="7427" max="7427" width="14" bestFit="1" customWidth="1"/>
    <col min="7428" max="7428" width="15.42578125" customWidth="1"/>
    <col min="7429" max="7429" width="18.5703125" customWidth="1"/>
    <col min="7430" max="7430" width="14.42578125" customWidth="1"/>
    <col min="7431" max="7431" width="14.85546875" customWidth="1"/>
    <col min="7432" max="7432" width="13.28515625" customWidth="1"/>
    <col min="7433" max="7433" width="15.85546875" bestFit="1" customWidth="1"/>
    <col min="7434" max="7434" width="14" bestFit="1" customWidth="1"/>
    <col min="7435" max="7435" width="15.5703125" bestFit="1" customWidth="1"/>
    <col min="7681" max="7681" width="9.28515625" bestFit="1" customWidth="1"/>
    <col min="7682" max="7682" width="11.42578125" customWidth="1"/>
    <col min="7683" max="7683" width="14" bestFit="1" customWidth="1"/>
    <col min="7684" max="7684" width="15.42578125" customWidth="1"/>
    <col min="7685" max="7685" width="18.5703125" customWidth="1"/>
    <col min="7686" max="7686" width="14.42578125" customWidth="1"/>
    <col min="7687" max="7687" width="14.85546875" customWidth="1"/>
    <col min="7688" max="7688" width="13.28515625" customWidth="1"/>
    <col min="7689" max="7689" width="15.85546875" bestFit="1" customWidth="1"/>
    <col min="7690" max="7690" width="14" bestFit="1" customWidth="1"/>
    <col min="7691" max="7691" width="15.5703125" bestFit="1" customWidth="1"/>
    <col min="7937" max="7937" width="9.28515625" bestFit="1" customWidth="1"/>
    <col min="7938" max="7938" width="11.42578125" customWidth="1"/>
    <col min="7939" max="7939" width="14" bestFit="1" customWidth="1"/>
    <col min="7940" max="7940" width="15.42578125" customWidth="1"/>
    <col min="7941" max="7941" width="18.5703125" customWidth="1"/>
    <col min="7942" max="7942" width="14.42578125" customWidth="1"/>
    <col min="7943" max="7943" width="14.85546875" customWidth="1"/>
    <col min="7944" max="7944" width="13.28515625" customWidth="1"/>
    <col min="7945" max="7945" width="15.85546875" bestFit="1" customWidth="1"/>
    <col min="7946" max="7946" width="14" bestFit="1" customWidth="1"/>
    <col min="7947" max="7947" width="15.5703125" bestFit="1" customWidth="1"/>
    <col min="8193" max="8193" width="9.28515625" bestFit="1" customWidth="1"/>
    <col min="8194" max="8194" width="11.42578125" customWidth="1"/>
    <col min="8195" max="8195" width="14" bestFit="1" customWidth="1"/>
    <col min="8196" max="8196" width="15.42578125" customWidth="1"/>
    <col min="8197" max="8197" width="18.5703125" customWidth="1"/>
    <col min="8198" max="8198" width="14.42578125" customWidth="1"/>
    <col min="8199" max="8199" width="14.85546875" customWidth="1"/>
    <col min="8200" max="8200" width="13.28515625" customWidth="1"/>
    <col min="8201" max="8201" width="15.85546875" bestFit="1" customWidth="1"/>
    <col min="8202" max="8202" width="14" bestFit="1" customWidth="1"/>
    <col min="8203" max="8203" width="15.5703125" bestFit="1" customWidth="1"/>
    <col min="8449" max="8449" width="9.28515625" bestFit="1" customWidth="1"/>
    <col min="8450" max="8450" width="11.42578125" customWidth="1"/>
    <col min="8451" max="8451" width="14" bestFit="1" customWidth="1"/>
    <col min="8452" max="8452" width="15.42578125" customWidth="1"/>
    <col min="8453" max="8453" width="18.5703125" customWidth="1"/>
    <col min="8454" max="8454" width="14.42578125" customWidth="1"/>
    <col min="8455" max="8455" width="14.85546875" customWidth="1"/>
    <col min="8456" max="8456" width="13.28515625" customWidth="1"/>
    <col min="8457" max="8457" width="15.85546875" bestFit="1" customWidth="1"/>
    <col min="8458" max="8458" width="14" bestFit="1" customWidth="1"/>
    <col min="8459" max="8459" width="15.5703125" bestFit="1" customWidth="1"/>
    <col min="8705" max="8705" width="9.28515625" bestFit="1" customWidth="1"/>
    <col min="8706" max="8706" width="11.42578125" customWidth="1"/>
    <col min="8707" max="8707" width="14" bestFit="1" customWidth="1"/>
    <col min="8708" max="8708" width="15.42578125" customWidth="1"/>
    <col min="8709" max="8709" width="18.5703125" customWidth="1"/>
    <col min="8710" max="8710" width="14.42578125" customWidth="1"/>
    <col min="8711" max="8711" width="14.85546875" customWidth="1"/>
    <col min="8712" max="8712" width="13.28515625" customWidth="1"/>
    <col min="8713" max="8713" width="15.85546875" bestFit="1" customWidth="1"/>
    <col min="8714" max="8714" width="14" bestFit="1" customWidth="1"/>
    <col min="8715" max="8715" width="15.5703125" bestFit="1" customWidth="1"/>
    <col min="8961" max="8961" width="9.28515625" bestFit="1" customWidth="1"/>
    <col min="8962" max="8962" width="11.42578125" customWidth="1"/>
    <col min="8963" max="8963" width="14" bestFit="1" customWidth="1"/>
    <col min="8964" max="8964" width="15.42578125" customWidth="1"/>
    <col min="8965" max="8965" width="18.5703125" customWidth="1"/>
    <col min="8966" max="8966" width="14.42578125" customWidth="1"/>
    <col min="8967" max="8967" width="14.85546875" customWidth="1"/>
    <col min="8968" max="8968" width="13.28515625" customWidth="1"/>
    <col min="8969" max="8969" width="15.85546875" bestFit="1" customWidth="1"/>
    <col min="8970" max="8970" width="14" bestFit="1" customWidth="1"/>
    <col min="8971" max="8971" width="15.5703125" bestFit="1" customWidth="1"/>
    <col min="9217" max="9217" width="9.28515625" bestFit="1" customWidth="1"/>
    <col min="9218" max="9218" width="11.42578125" customWidth="1"/>
    <col min="9219" max="9219" width="14" bestFit="1" customWidth="1"/>
    <col min="9220" max="9220" width="15.42578125" customWidth="1"/>
    <col min="9221" max="9221" width="18.5703125" customWidth="1"/>
    <col min="9222" max="9222" width="14.42578125" customWidth="1"/>
    <col min="9223" max="9223" width="14.85546875" customWidth="1"/>
    <col min="9224" max="9224" width="13.28515625" customWidth="1"/>
    <col min="9225" max="9225" width="15.85546875" bestFit="1" customWidth="1"/>
    <col min="9226" max="9226" width="14" bestFit="1" customWidth="1"/>
    <col min="9227" max="9227" width="15.5703125" bestFit="1" customWidth="1"/>
    <col min="9473" max="9473" width="9.28515625" bestFit="1" customWidth="1"/>
    <col min="9474" max="9474" width="11.42578125" customWidth="1"/>
    <col min="9475" max="9475" width="14" bestFit="1" customWidth="1"/>
    <col min="9476" max="9476" width="15.42578125" customWidth="1"/>
    <col min="9477" max="9477" width="18.5703125" customWidth="1"/>
    <col min="9478" max="9478" width="14.42578125" customWidth="1"/>
    <col min="9479" max="9479" width="14.85546875" customWidth="1"/>
    <col min="9480" max="9480" width="13.28515625" customWidth="1"/>
    <col min="9481" max="9481" width="15.85546875" bestFit="1" customWidth="1"/>
    <col min="9482" max="9482" width="14" bestFit="1" customWidth="1"/>
    <col min="9483" max="9483" width="15.5703125" bestFit="1" customWidth="1"/>
    <col min="9729" max="9729" width="9.28515625" bestFit="1" customWidth="1"/>
    <col min="9730" max="9730" width="11.42578125" customWidth="1"/>
    <col min="9731" max="9731" width="14" bestFit="1" customWidth="1"/>
    <col min="9732" max="9732" width="15.42578125" customWidth="1"/>
    <col min="9733" max="9733" width="18.5703125" customWidth="1"/>
    <col min="9734" max="9734" width="14.42578125" customWidth="1"/>
    <col min="9735" max="9735" width="14.85546875" customWidth="1"/>
    <col min="9736" max="9736" width="13.28515625" customWidth="1"/>
    <col min="9737" max="9737" width="15.85546875" bestFit="1" customWidth="1"/>
    <col min="9738" max="9738" width="14" bestFit="1" customWidth="1"/>
    <col min="9739" max="9739" width="15.5703125" bestFit="1" customWidth="1"/>
    <col min="9985" max="9985" width="9.28515625" bestFit="1" customWidth="1"/>
    <col min="9986" max="9986" width="11.42578125" customWidth="1"/>
    <col min="9987" max="9987" width="14" bestFit="1" customWidth="1"/>
    <col min="9988" max="9988" width="15.42578125" customWidth="1"/>
    <col min="9989" max="9989" width="18.5703125" customWidth="1"/>
    <col min="9990" max="9990" width="14.42578125" customWidth="1"/>
    <col min="9991" max="9991" width="14.85546875" customWidth="1"/>
    <col min="9992" max="9992" width="13.28515625" customWidth="1"/>
    <col min="9993" max="9993" width="15.85546875" bestFit="1" customWidth="1"/>
    <col min="9994" max="9994" width="14" bestFit="1" customWidth="1"/>
    <col min="9995" max="9995" width="15.5703125" bestFit="1" customWidth="1"/>
    <col min="10241" max="10241" width="9.28515625" bestFit="1" customWidth="1"/>
    <col min="10242" max="10242" width="11.42578125" customWidth="1"/>
    <col min="10243" max="10243" width="14" bestFit="1" customWidth="1"/>
    <col min="10244" max="10244" width="15.42578125" customWidth="1"/>
    <col min="10245" max="10245" width="18.5703125" customWidth="1"/>
    <col min="10246" max="10246" width="14.42578125" customWidth="1"/>
    <col min="10247" max="10247" width="14.85546875" customWidth="1"/>
    <col min="10248" max="10248" width="13.28515625" customWidth="1"/>
    <col min="10249" max="10249" width="15.85546875" bestFit="1" customWidth="1"/>
    <col min="10250" max="10250" width="14" bestFit="1" customWidth="1"/>
    <col min="10251" max="10251" width="15.5703125" bestFit="1" customWidth="1"/>
    <col min="10497" max="10497" width="9.28515625" bestFit="1" customWidth="1"/>
    <col min="10498" max="10498" width="11.42578125" customWidth="1"/>
    <col min="10499" max="10499" width="14" bestFit="1" customWidth="1"/>
    <col min="10500" max="10500" width="15.42578125" customWidth="1"/>
    <col min="10501" max="10501" width="18.5703125" customWidth="1"/>
    <col min="10502" max="10502" width="14.42578125" customWidth="1"/>
    <col min="10503" max="10503" width="14.85546875" customWidth="1"/>
    <col min="10504" max="10504" width="13.28515625" customWidth="1"/>
    <col min="10505" max="10505" width="15.85546875" bestFit="1" customWidth="1"/>
    <col min="10506" max="10506" width="14" bestFit="1" customWidth="1"/>
    <col min="10507" max="10507" width="15.5703125" bestFit="1" customWidth="1"/>
    <col min="10753" max="10753" width="9.28515625" bestFit="1" customWidth="1"/>
    <col min="10754" max="10754" width="11.42578125" customWidth="1"/>
    <col min="10755" max="10755" width="14" bestFit="1" customWidth="1"/>
    <col min="10756" max="10756" width="15.42578125" customWidth="1"/>
    <col min="10757" max="10757" width="18.5703125" customWidth="1"/>
    <col min="10758" max="10758" width="14.42578125" customWidth="1"/>
    <col min="10759" max="10759" width="14.85546875" customWidth="1"/>
    <col min="10760" max="10760" width="13.28515625" customWidth="1"/>
    <col min="10761" max="10761" width="15.85546875" bestFit="1" customWidth="1"/>
    <col min="10762" max="10762" width="14" bestFit="1" customWidth="1"/>
    <col min="10763" max="10763" width="15.5703125" bestFit="1" customWidth="1"/>
    <col min="11009" max="11009" width="9.28515625" bestFit="1" customWidth="1"/>
    <col min="11010" max="11010" width="11.42578125" customWidth="1"/>
    <col min="11011" max="11011" width="14" bestFit="1" customWidth="1"/>
    <col min="11012" max="11012" width="15.42578125" customWidth="1"/>
    <col min="11013" max="11013" width="18.5703125" customWidth="1"/>
    <col min="11014" max="11014" width="14.42578125" customWidth="1"/>
    <col min="11015" max="11015" width="14.85546875" customWidth="1"/>
    <col min="11016" max="11016" width="13.28515625" customWidth="1"/>
    <col min="11017" max="11017" width="15.85546875" bestFit="1" customWidth="1"/>
    <col min="11018" max="11018" width="14" bestFit="1" customWidth="1"/>
    <col min="11019" max="11019" width="15.5703125" bestFit="1" customWidth="1"/>
    <col min="11265" max="11265" width="9.28515625" bestFit="1" customWidth="1"/>
    <col min="11266" max="11266" width="11.42578125" customWidth="1"/>
    <col min="11267" max="11267" width="14" bestFit="1" customWidth="1"/>
    <col min="11268" max="11268" width="15.42578125" customWidth="1"/>
    <col min="11269" max="11269" width="18.5703125" customWidth="1"/>
    <col min="11270" max="11270" width="14.42578125" customWidth="1"/>
    <col min="11271" max="11271" width="14.85546875" customWidth="1"/>
    <col min="11272" max="11272" width="13.28515625" customWidth="1"/>
    <col min="11273" max="11273" width="15.85546875" bestFit="1" customWidth="1"/>
    <col min="11274" max="11274" width="14" bestFit="1" customWidth="1"/>
    <col min="11275" max="11275" width="15.5703125" bestFit="1" customWidth="1"/>
    <col min="11521" max="11521" width="9.28515625" bestFit="1" customWidth="1"/>
    <col min="11522" max="11522" width="11.42578125" customWidth="1"/>
    <col min="11523" max="11523" width="14" bestFit="1" customWidth="1"/>
    <col min="11524" max="11524" width="15.42578125" customWidth="1"/>
    <col min="11525" max="11525" width="18.5703125" customWidth="1"/>
    <col min="11526" max="11526" width="14.42578125" customWidth="1"/>
    <col min="11527" max="11527" width="14.85546875" customWidth="1"/>
    <col min="11528" max="11528" width="13.28515625" customWidth="1"/>
    <col min="11529" max="11529" width="15.85546875" bestFit="1" customWidth="1"/>
    <col min="11530" max="11530" width="14" bestFit="1" customWidth="1"/>
    <col min="11531" max="11531" width="15.5703125" bestFit="1" customWidth="1"/>
    <col min="11777" max="11777" width="9.28515625" bestFit="1" customWidth="1"/>
    <col min="11778" max="11778" width="11.42578125" customWidth="1"/>
    <col min="11779" max="11779" width="14" bestFit="1" customWidth="1"/>
    <col min="11780" max="11780" width="15.42578125" customWidth="1"/>
    <col min="11781" max="11781" width="18.5703125" customWidth="1"/>
    <col min="11782" max="11782" width="14.42578125" customWidth="1"/>
    <col min="11783" max="11783" width="14.85546875" customWidth="1"/>
    <col min="11784" max="11784" width="13.28515625" customWidth="1"/>
    <col min="11785" max="11785" width="15.85546875" bestFit="1" customWidth="1"/>
    <col min="11786" max="11786" width="14" bestFit="1" customWidth="1"/>
    <col min="11787" max="11787" width="15.5703125" bestFit="1" customWidth="1"/>
    <col min="12033" max="12033" width="9.28515625" bestFit="1" customWidth="1"/>
    <col min="12034" max="12034" width="11.42578125" customWidth="1"/>
    <col min="12035" max="12035" width="14" bestFit="1" customWidth="1"/>
    <col min="12036" max="12036" width="15.42578125" customWidth="1"/>
    <col min="12037" max="12037" width="18.5703125" customWidth="1"/>
    <col min="12038" max="12038" width="14.42578125" customWidth="1"/>
    <col min="12039" max="12039" width="14.85546875" customWidth="1"/>
    <col min="12040" max="12040" width="13.28515625" customWidth="1"/>
    <col min="12041" max="12041" width="15.85546875" bestFit="1" customWidth="1"/>
    <col min="12042" max="12042" width="14" bestFit="1" customWidth="1"/>
    <col min="12043" max="12043" width="15.5703125" bestFit="1" customWidth="1"/>
    <col min="12289" max="12289" width="9.28515625" bestFit="1" customWidth="1"/>
    <col min="12290" max="12290" width="11.42578125" customWidth="1"/>
    <col min="12291" max="12291" width="14" bestFit="1" customWidth="1"/>
    <col min="12292" max="12292" width="15.42578125" customWidth="1"/>
    <col min="12293" max="12293" width="18.5703125" customWidth="1"/>
    <col min="12294" max="12294" width="14.42578125" customWidth="1"/>
    <col min="12295" max="12295" width="14.85546875" customWidth="1"/>
    <col min="12296" max="12296" width="13.28515625" customWidth="1"/>
    <col min="12297" max="12297" width="15.85546875" bestFit="1" customWidth="1"/>
    <col min="12298" max="12298" width="14" bestFit="1" customWidth="1"/>
    <col min="12299" max="12299" width="15.5703125" bestFit="1" customWidth="1"/>
    <col min="12545" max="12545" width="9.28515625" bestFit="1" customWidth="1"/>
    <col min="12546" max="12546" width="11.42578125" customWidth="1"/>
    <col min="12547" max="12547" width="14" bestFit="1" customWidth="1"/>
    <col min="12548" max="12548" width="15.42578125" customWidth="1"/>
    <col min="12549" max="12549" width="18.5703125" customWidth="1"/>
    <col min="12550" max="12550" width="14.42578125" customWidth="1"/>
    <col min="12551" max="12551" width="14.85546875" customWidth="1"/>
    <col min="12552" max="12552" width="13.28515625" customWidth="1"/>
    <col min="12553" max="12553" width="15.85546875" bestFit="1" customWidth="1"/>
    <col min="12554" max="12554" width="14" bestFit="1" customWidth="1"/>
    <col min="12555" max="12555" width="15.5703125" bestFit="1" customWidth="1"/>
    <col min="12801" max="12801" width="9.28515625" bestFit="1" customWidth="1"/>
    <col min="12802" max="12802" width="11.42578125" customWidth="1"/>
    <col min="12803" max="12803" width="14" bestFit="1" customWidth="1"/>
    <col min="12804" max="12804" width="15.42578125" customWidth="1"/>
    <col min="12805" max="12805" width="18.5703125" customWidth="1"/>
    <col min="12806" max="12806" width="14.42578125" customWidth="1"/>
    <col min="12807" max="12807" width="14.85546875" customWidth="1"/>
    <col min="12808" max="12808" width="13.28515625" customWidth="1"/>
    <col min="12809" max="12809" width="15.85546875" bestFit="1" customWidth="1"/>
    <col min="12810" max="12810" width="14" bestFit="1" customWidth="1"/>
    <col min="12811" max="12811" width="15.5703125" bestFit="1" customWidth="1"/>
    <col min="13057" max="13057" width="9.28515625" bestFit="1" customWidth="1"/>
    <col min="13058" max="13058" width="11.42578125" customWidth="1"/>
    <col min="13059" max="13059" width="14" bestFit="1" customWidth="1"/>
    <col min="13060" max="13060" width="15.42578125" customWidth="1"/>
    <col min="13061" max="13061" width="18.5703125" customWidth="1"/>
    <col min="13062" max="13062" width="14.42578125" customWidth="1"/>
    <col min="13063" max="13063" width="14.85546875" customWidth="1"/>
    <col min="13064" max="13064" width="13.28515625" customWidth="1"/>
    <col min="13065" max="13065" width="15.85546875" bestFit="1" customWidth="1"/>
    <col min="13066" max="13066" width="14" bestFit="1" customWidth="1"/>
    <col min="13067" max="13067" width="15.5703125" bestFit="1" customWidth="1"/>
    <col min="13313" max="13313" width="9.28515625" bestFit="1" customWidth="1"/>
    <col min="13314" max="13314" width="11.42578125" customWidth="1"/>
    <col min="13315" max="13315" width="14" bestFit="1" customWidth="1"/>
    <col min="13316" max="13316" width="15.42578125" customWidth="1"/>
    <col min="13317" max="13317" width="18.5703125" customWidth="1"/>
    <col min="13318" max="13318" width="14.42578125" customWidth="1"/>
    <col min="13319" max="13319" width="14.85546875" customWidth="1"/>
    <col min="13320" max="13320" width="13.28515625" customWidth="1"/>
    <col min="13321" max="13321" width="15.85546875" bestFit="1" customWidth="1"/>
    <col min="13322" max="13322" width="14" bestFit="1" customWidth="1"/>
    <col min="13323" max="13323" width="15.5703125" bestFit="1" customWidth="1"/>
    <col min="13569" max="13569" width="9.28515625" bestFit="1" customWidth="1"/>
    <col min="13570" max="13570" width="11.42578125" customWidth="1"/>
    <col min="13571" max="13571" width="14" bestFit="1" customWidth="1"/>
    <col min="13572" max="13572" width="15.42578125" customWidth="1"/>
    <col min="13573" max="13573" width="18.5703125" customWidth="1"/>
    <col min="13574" max="13574" width="14.42578125" customWidth="1"/>
    <col min="13575" max="13575" width="14.85546875" customWidth="1"/>
    <col min="13576" max="13576" width="13.28515625" customWidth="1"/>
    <col min="13577" max="13577" width="15.85546875" bestFit="1" customWidth="1"/>
    <col min="13578" max="13578" width="14" bestFit="1" customWidth="1"/>
    <col min="13579" max="13579" width="15.5703125" bestFit="1" customWidth="1"/>
    <col min="13825" max="13825" width="9.28515625" bestFit="1" customWidth="1"/>
    <col min="13826" max="13826" width="11.42578125" customWidth="1"/>
    <col min="13827" max="13827" width="14" bestFit="1" customWidth="1"/>
    <col min="13828" max="13828" width="15.42578125" customWidth="1"/>
    <col min="13829" max="13829" width="18.5703125" customWidth="1"/>
    <col min="13830" max="13830" width="14.42578125" customWidth="1"/>
    <col min="13831" max="13831" width="14.85546875" customWidth="1"/>
    <col min="13832" max="13832" width="13.28515625" customWidth="1"/>
    <col min="13833" max="13833" width="15.85546875" bestFit="1" customWidth="1"/>
    <col min="13834" max="13834" width="14" bestFit="1" customWidth="1"/>
    <col min="13835" max="13835" width="15.5703125" bestFit="1" customWidth="1"/>
    <col min="14081" max="14081" width="9.28515625" bestFit="1" customWidth="1"/>
    <col min="14082" max="14082" width="11.42578125" customWidth="1"/>
    <col min="14083" max="14083" width="14" bestFit="1" customWidth="1"/>
    <col min="14084" max="14084" width="15.42578125" customWidth="1"/>
    <col min="14085" max="14085" width="18.5703125" customWidth="1"/>
    <col min="14086" max="14086" width="14.42578125" customWidth="1"/>
    <col min="14087" max="14087" width="14.85546875" customWidth="1"/>
    <col min="14088" max="14088" width="13.28515625" customWidth="1"/>
    <col min="14089" max="14089" width="15.85546875" bestFit="1" customWidth="1"/>
    <col min="14090" max="14090" width="14" bestFit="1" customWidth="1"/>
    <col min="14091" max="14091" width="15.5703125" bestFit="1" customWidth="1"/>
    <col min="14337" max="14337" width="9.28515625" bestFit="1" customWidth="1"/>
    <col min="14338" max="14338" width="11.42578125" customWidth="1"/>
    <col min="14339" max="14339" width="14" bestFit="1" customWidth="1"/>
    <col min="14340" max="14340" width="15.42578125" customWidth="1"/>
    <col min="14341" max="14341" width="18.5703125" customWidth="1"/>
    <col min="14342" max="14342" width="14.42578125" customWidth="1"/>
    <col min="14343" max="14343" width="14.85546875" customWidth="1"/>
    <col min="14344" max="14344" width="13.28515625" customWidth="1"/>
    <col min="14345" max="14345" width="15.85546875" bestFit="1" customWidth="1"/>
    <col min="14346" max="14346" width="14" bestFit="1" customWidth="1"/>
    <col min="14347" max="14347" width="15.5703125" bestFit="1" customWidth="1"/>
    <col min="14593" max="14593" width="9.28515625" bestFit="1" customWidth="1"/>
    <col min="14594" max="14594" width="11.42578125" customWidth="1"/>
    <col min="14595" max="14595" width="14" bestFit="1" customWidth="1"/>
    <col min="14596" max="14596" width="15.42578125" customWidth="1"/>
    <col min="14597" max="14597" width="18.5703125" customWidth="1"/>
    <col min="14598" max="14598" width="14.42578125" customWidth="1"/>
    <col min="14599" max="14599" width="14.85546875" customWidth="1"/>
    <col min="14600" max="14600" width="13.28515625" customWidth="1"/>
    <col min="14601" max="14601" width="15.85546875" bestFit="1" customWidth="1"/>
    <col min="14602" max="14602" width="14" bestFit="1" customWidth="1"/>
    <col min="14603" max="14603" width="15.5703125" bestFit="1" customWidth="1"/>
    <col min="14849" max="14849" width="9.28515625" bestFit="1" customWidth="1"/>
    <col min="14850" max="14850" width="11.42578125" customWidth="1"/>
    <col min="14851" max="14851" width="14" bestFit="1" customWidth="1"/>
    <col min="14852" max="14852" width="15.42578125" customWidth="1"/>
    <col min="14853" max="14853" width="18.5703125" customWidth="1"/>
    <col min="14854" max="14854" width="14.42578125" customWidth="1"/>
    <col min="14855" max="14855" width="14.85546875" customWidth="1"/>
    <col min="14856" max="14856" width="13.28515625" customWidth="1"/>
    <col min="14857" max="14857" width="15.85546875" bestFit="1" customWidth="1"/>
    <col min="14858" max="14858" width="14" bestFit="1" customWidth="1"/>
    <col min="14859" max="14859" width="15.5703125" bestFit="1" customWidth="1"/>
    <col min="15105" max="15105" width="9.28515625" bestFit="1" customWidth="1"/>
    <col min="15106" max="15106" width="11.42578125" customWidth="1"/>
    <col min="15107" max="15107" width="14" bestFit="1" customWidth="1"/>
    <col min="15108" max="15108" width="15.42578125" customWidth="1"/>
    <col min="15109" max="15109" width="18.5703125" customWidth="1"/>
    <col min="15110" max="15110" width="14.42578125" customWidth="1"/>
    <col min="15111" max="15111" width="14.85546875" customWidth="1"/>
    <col min="15112" max="15112" width="13.28515625" customWidth="1"/>
    <col min="15113" max="15113" width="15.85546875" bestFit="1" customWidth="1"/>
    <col min="15114" max="15114" width="14" bestFit="1" customWidth="1"/>
    <col min="15115" max="15115" width="15.5703125" bestFit="1" customWidth="1"/>
    <col min="15361" max="15361" width="9.28515625" bestFit="1" customWidth="1"/>
    <col min="15362" max="15362" width="11.42578125" customWidth="1"/>
    <col min="15363" max="15363" width="14" bestFit="1" customWidth="1"/>
    <col min="15364" max="15364" width="15.42578125" customWidth="1"/>
    <col min="15365" max="15365" width="18.5703125" customWidth="1"/>
    <col min="15366" max="15366" width="14.42578125" customWidth="1"/>
    <col min="15367" max="15367" width="14.85546875" customWidth="1"/>
    <col min="15368" max="15368" width="13.28515625" customWidth="1"/>
    <col min="15369" max="15369" width="15.85546875" bestFit="1" customWidth="1"/>
    <col min="15370" max="15370" width="14" bestFit="1" customWidth="1"/>
    <col min="15371" max="15371" width="15.5703125" bestFit="1" customWidth="1"/>
    <col min="15617" max="15617" width="9.28515625" bestFit="1" customWidth="1"/>
    <col min="15618" max="15618" width="11.42578125" customWidth="1"/>
    <col min="15619" max="15619" width="14" bestFit="1" customWidth="1"/>
    <col min="15620" max="15620" width="15.42578125" customWidth="1"/>
    <col min="15621" max="15621" width="18.5703125" customWidth="1"/>
    <col min="15622" max="15622" width="14.42578125" customWidth="1"/>
    <col min="15623" max="15623" width="14.85546875" customWidth="1"/>
    <col min="15624" max="15624" width="13.28515625" customWidth="1"/>
    <col min="15625" max="15625" width="15.85546875" bestFit="1" customWidth="1"/>
    <col min="15626" max="15626" width="14" bestFit="1" customWidth="1"/>
    <col min="15627" max="15627" width="15.5703125" bestFit="1" customWidth="1"/>
    <col min="15873" max="15873" width="9.28515625" bestFit="1" customWidth="1"/>
    <col min="15874" max="15874" width="11.42578125" customWidth="1"/>
    <col min="15875" max="15875" width="14" bestFit="1" customWidth="1"/>
    <col min="15876" max="15876" width="15.42578125" customWidth="1"/>
    <col min="15877" max="15877" width="18.5703125" customWidth="1"/>
    <col min="15878" max="15878" width="14.42578125" customWidth="1"/>
    <col min="15879" max="15879" width="14.85546875" customWidth="1"/>
    <col min="15880" max="15880" width="13.28515625" customWidth="1"/>
    <col min="15881" max="15881" width="15.85546875" bestFit="1" customWidth="1"/>
    <col min="15882" max="15882" width="14" bestFit="1" customWidth="1"/>
    <col min="15883" max="15883" width="15.5703125" bestFit="1" customWidth="1"/>
    <col min="16129" max="16129" width="9.28515625" bestFit="1" customWidth="1"/>
    <col min="16130" max="16130" width="11.42578125" customWidth="1"/>
    <col min="16131" max="16131" width="14" bestFit="1" customWidth="1"/>
    <col min="16132" max="16132" width="15.42578125" customWidth="1"/>
    <col min="16133" max="16133" width="18.5703125" customWidth="1"/>
    <col min="16134" max="16134" width="14.42578125" customWidth="1"/>
    <col min="16135" max="16135" width="14.85546875" customWidth="1"/>
    <col min="16136" max="16136" width="13.28515625" customWidth="1"/>
    <col min="16137" max="16137" width="15.85546875" bestFit="1" customWidth="1"/>
    <col min="16138" max="16138" width="14" bestFit="1" customWidth="1"/>
    <col min="16139" max="16139" width="15.5703125" bestFit="1" customWidth="1"/>
  </cols>
  <sheetData>
    <row r="1" spans="1:13" ht="18" x14ac:dyDescent="0.25">
      <c r="A1" s="32" t="s">
        <v>20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3" x14ac:dyDescent="0.25">
      <c r="A2" s="34" t="s">
        <v>0</v>
      </c>
      <c r="B2" s="34"/>
      <c r="C2" s="34"/>
      <c r="D2" s="1">
        <v>8.5000000000000006E-2</v>
      </c>
      <c r="H2" s="2"/>
      <c r="K2" s="3"/>
    </row>
    <row r="3" spans="1:13" x14ac:dyDescent="0.25">
      <c r="D3" s="4"/>
      <c r="E3" t="s">
        <v>1</v>
      </c>
      <c r="F3" s="5">
        <v>0.65900000000000003</v>
      </c>
      <c r="G3" s="2"/>
      <c r="H3" s="2"/>
      <c r="I3" s="2"/>
      <c r="J3" s="2"/>
      <c r="L3" s="6"/>
    </row>
    <row r="4" spans="1:13" ht="15.75" thickBot="1" x14ac:dyDescent="0.3">
      <c r="E4" t="s">
        <v>1</v>
      </c>
      <c r="F4">
        <v>0.65900000000000003</v>
      </c>
    </row>
    <row r="5" spans="1:13" ht="39" thickBot="1" x14ac:dyDescent="0.3">
      <c r="A5" s="7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9" t="s">
        <v>12</v>
      </c>
    </row>
    <row r="6" spans="1:13" x14ac:dyDescent="0.25">
      <c r="A6" s="10">
        <v>0</v>
      </c>
      <c r="B6" s="11"/>
      <c r="C6" s="11">
        <f>(B6*$F$3)</f>
        <v>0</v>
      </c>
      <c r="D6" s="11">
        <v>0</v>
      </c>
      <c r="E6" s="12">
        <v>3155000</v>
      </c>
      <c r="F6" s="13"/>
      <c r="G6" s="14">
        <v>0</v>
      </c>
      <c r="H6" s="12">
        <v>-3155000</v>
      </c>
      <c r="I6" s="13">
        <f>H6</f>
        <v>-3155000</v>
      </c>
      <c r="J6" s="13">
        <f>(H6/((1+$D$2)^A6))</f>
        <v>-3155000</v>
      </c>
      <c r="K6" s="15">
        <f>J6</f>
        <v>-3155000</v>
      </c>
      <c r="L6" s="2"/>
    </row>
    <row r="7" spans="1:13" x14ac:dyDescent="0.25">
      <c r="A7" s="16">
        <v>1</v>
      </c>
      <c r="B7" s="11">
        <v>29223025</v>
      </c>
      <c r="C7" s="13">
        <f>B7*$F$4</f>
        <v>19257973.475000001</v>
      </c>
      <c r="D7" s="17">
        <v>4346317.2</v>
      </c>
      <c r="E7" s="13">
        <v>0</v>
      </c>
      <c r="F7" s="13">
        <v>113490</v>
      </c>
      <c r="G7" s="13">
        <f>0.4764*C7</f>
        <v>9174498.5634899996</v>
      </c>
      <c r="H7" s="13">
        <f>C7-D7+E7-F7-G7</f>
        <v>5623667.7115100026</v>
      </c>
      <c r="I7" s="13">
        <f>I6+H7</f>
        <v>2468667.7115100026</v>
      </c>
      <c r="J7" s="13">
        <f t="shared" ref="J7:J41" si="0">(H7/((1+$D$2)^A7))</f>
        <v>5183103.8815760398</v>
      </c>
      <c r="K7" s="15">
        <f>(I7/((1+$D$2)^A7))</f>
        <v>2275269.780193551</v>
      </c>
      <c r="L7" s="2"/>
      <c r="M7" s="11">
        <f>D7+F7+G7</f>
        <v>13634305.763489999</v>
      </c>
    </row>
    <row r="8" spans="1:13" x14ac:dyDescent="0.25">
      <c r="A8" s="16">
        <v>2</v>
      </c>
      <c r="B8" s="11">
        <v>36279360</v>
      </c>
      <c r="C8" s="13">
        <f>B8*$F$4</f>
        <v>23908098.240000002</v>
      </c>
      <c r="D8" s="17">
        <v>5336400</v>
      </c>
      <c r="E8" s="13">
        <v>0</v>
      </c>
      <c r="F8" s="13">
        <v>113490</v>
      </c>
      <c r="G8" s="13">
        <f>0.4764*C8</f>
        <v>11389818.001536001</v>
      </c>
      <c r="H8" s="13">
        <f t="shared" ref="H8:H41" si="1">C8-D8+E8-F8-G8</f>
        <v>7068390.2384640016</v>
      </c>
      <c r="I8" s="13">
        <f>I7+H8</f>
        <v>9537057.9499740042</v>
      </c>
      <c r="J8" s="13">
        <f t="shared" si="0"/>
        <v>6004281.4572099652</v>
      </c>
      <c r="K8" s="15">
        <f t="shared" ref="K8:K41" si="2">(I8/((1+$D$2)^A8))</f>
        <v>8101304.2960980311</v>
      </c>
      <c r="L8" s="2"/>
      <c r="M8" s="11">
        <f t="shared" ref="M8:M10" si="3">D8+F8+G8</f>
        <v>16839708.001536001</v>
      </c>
    </row>
    <row r="9" spans="1:13" x14ac:dyDescent="0.25">
      <c r="A9" s="16">
        <v>3</v>
      </c>
      <c r="B9" s="11">
        <v>42325920</v>
      </c>
      <c r="C9" s="13">
        <f>B9*$F$4</f>
        <v>27892781.280000001</v>
      </c>
      <c r="D9" s="17">
        <v>6184800</v>
      </c>
      <c r="E9" s="13">
        <v>0</v>
      </c>
      <c r="F9" s="13">
        <v>113490</v>
      </c>
      <c r="G9" s="13">
        <f t="shared" ref="G9:G41" si="4">0.4764*C9</f>
        <v>13288121.001792001</v>
      </c>
      <c r="H9" s="13">
        <f t="shared" si="1"/>
        <v>8306370.2782080006</v>
      </c>
      <c r="I9" s="13">
        <f t="shared" ref="I9:I41" si="5">I8+H9</f>
        <v>17843428.228182003</v>
      </c>
      <c r="J9" s="13">
        <f t="shared" si="0"/>
        <v>6503124.5593733527</v>
      </c>
      <c r="K9" s="15">
        <f t="shared" si="2"/>
        <v>13969764.463611167</v>
      </c>
      <c r="L9" s="2"/>
      <c r="M9" s="11">
        <f t="shared" si="3"/>
        <v>19586411.001791999</v>
      </c>
    </row>
    <row r="10" spans="1:13" x14ac:dyDescent="0.25">
      <c r="A10" s="16">
        <v>4</v>
      </c>
      <c r="B10" s="11">
        <v>48372480</v>
      </c>
      <c r="C10" s="13">
        <f>B10*$F$4</f>
        <v>31877464.32</v>
      </c>
      <c r="D10" s="17">
        <v>7033200</v>
      </c>
      <c r="E10" s="13">
        <v>0</v>
      </c>
      <c r="F10" s="13">
        <v>113490</v>
      </c>
      <c r="G10" s="13">
        <f t="shared" si="4"/>
        <v>15186424.002048001</v>
      </c>
      <c r="H10" s="13">
        <f>C10-D10+E10-F10-G10</f>
        <v>9544350.3179519996</v>
      </c>
      <c r="I10" s="13">
        <f t="shared" si="5"/>
        <v>27387778.546134003</v>
      </c>
      <c r="J10" s="13">
        <f t="shared" si="0"/>
        <v>6886957.7494788263</v>
      </c>
      <c r="K10" s="15">
        <f t="shared" si="2"/>
        <v>19762316.702115849</v>
      </c>
      <c r="L10" s="2"/>
      <c r="M10" s="11">
        <f t="shared" si="3"/>
        <v>22333114.002048001</v>
      </c>
    </row>
    <row r="11" spans="1:13" x14ac:dyDescent="0.25">
      <c r="A11" s="16">
        <v>5</v>
      </c>
      <c r="B11" s="11">
        <v>60465600</v>
      </c>
      <c r="C11" s="13">
        <f>B11*$F$4</f>
        <v>39846830.399999999</v>
      </c>
      <c r="D11" s="17">
        <v>8730000</v>
      </c>
      <c r="E11" s="13">
        <v>0</v>
      </c>
      <c r="F11" s="13">
        <v>113490</v>
      </c>
      <c r="G11" s="13">
        <f t="shared" si="4"/>
        <v>18983030.002559997</v>
      </c>
      <c r="H11" s="13">
        <f t="shared" si="1"/>
        <v>12020310.397440001</v>
      </c>
      <c r="I11" s="13">
        <f t="shared" si="5"/>
        <v>39408088.943574004</v>
      </c>
      <c r="J11" s="13">
        <f t="shared" si="0"/>
        <v>7994052.4163238769</v>
      </c>
      <c r="K11" s="15">
        <f t="shared" si="2"/>
        <v>26208169.192467518</v>
      </c>
      <c r="L11" s="2"/>
      <c r="M11" s="11">
        <f>D11+F11+G11</f>
        <v>27826520.002559997</v>
      </c>
    </row>
    <row r="12" spans="1:13" x14ac:dyDescent="0.25">
      <c r="A12" s="16">
        <v>6</v>
      </c>
      <c r="B12" s="11">
        <v>60465600</v>
      </c>
      <c r="C12" s="13">
        <f t="shared" ref="C12:C41" si="6">B12*$F$3</f>
        <v>39846830.399999999</v>
      </c>
      <c r="D12" s="17">
        <v>8730000</v>
      </c>
      <c r="E12" s="13">
        <v>0</v>
      </c>
      <c r="F12" s="13">
        <v>113490</v>
      </c>
      <c r="G12" s="13">
        <f t="shared" si="4"/>
        <v>18983030.002559997</v>
      </c>
      <c r="H12" s="13">
        <f t="shared" si="1"/>
        <v>12020310.397440001</v>
      </c>
      <c r="I12" s="13">
        <f t="shared" si="5"/>
        <v>51428399.341014005</v>
      </c>
      <c r="J12" s="13">
        <f t="shared" si="0"/>
        <v>7367790.245459795</v>
      </c>
      <c r="K12" s="15">
        <f t="shared" si="2"/>
        <v>31522784.892895296</v>
      </c>
      <c r="L12" s="2"/>
    </row>
    <row r="13" spans="1:13" x14ac:dyDescent="0.25">
      <c r="A13" s="16">
        <v>7</v>
      </c>
      <c r="B13" s="11">
        <v>60465600</v>
      </c>
      <c r="C13" s="13">
        <f t="shared" si="6"/>
        <v>39846830.399999999</v>
      </c>
      <c r="D13" s="17">
        <v>8730000</v>
      </c>
      <c r="E13" s="13">
        <v>0</v>
      </c>
      <c r="F13" s="13">
        <v>113490</v>
      </c>
      <c r="G13" s="13">
        <f t="shared" si="4"/>
        <v>18983030.002559997</v>
      </c>
      <c r="H13" s="13">
        <f t="shared" si="1"/>
        <v>12020310.397440001</v>
      </c>
      <c r="I13" s="13">
        <f t="shared" si="5"/>
        <v>63448709.738454007</v>
      </c>
      <c r="J13" s="13">
        <f t="shared" si="0"/>
        <v>6790590.0879813768</v>
      </c>
      <c r="K13" s="15">
        <f t="shared" si="2"/>
        <v>35843848.053783491</v>
      </c>
      <c r="L13" s="2"/>
    </row>
    <row r="14" spans="1:13" x14ac:dyDescent="0.25">
      <c r="A14" s="16">
        <v>8</v>
      </c>
      <c r="B14" s="11">
        <v>60465600</v>
      </c>
      <c r="C14" s="13">
        <f t="shared" si="6"/>
        <v>39846830.399999999</v>
      </c>
      <c r="D14" s="17">
        <v>8730000</v>
      </c>
      <c r="E14" s="13">
        <v>0</v>
      </c>
      <c r="F14" s="13">
        <v>113490</v>
      </c>
      <c r="G14" s="13">
        <f t="shared" si="4"/>
        <v>18983030.002559997</v>
      </c>
      <c r="H14" s="13">
        <f t="shared" si="1"/>
        <v>12020310.397440001</v>
      </c>
      <c r="I14" s="13">
        <f t="shared" si="5"/>
        <v>75469020.135894001</v>
      </c>
      <c r="J14" s="13">
        <f t="shared" si="0"/>
        <v>6258608.3760197032</v>
      </c>
      <c r="K14" s="15">
        <f t="shared" si="2"/>
        <v>39294413.033884674</v>
      </c>
      <c r="L14" s="2"/>
    </row>
    <row r="15" spans="1:13" x14ac:dyDescent="0.25">
      <c r="A15" s="16">
        <v>9</v>
      </c>
      <c r="B15" s="11">
        <v>60465600</v>
      </c>
      <c r="C15" s="13">
        <f t="shared" si="6"/>
        <v>39846830.399999999</v>
      </c>
      <c r="D15" s="17">
        <v>8730000</v>
      </c>
      <c r="E15" s="13">
        <v>0</v>
      </c>
      <c r="F15" s="13">
        <v>113490</v>
      </c>
      <c r="G15" s="13">
        <f t="shared" si="4"/>
        <v>18983030.002559997</v>
      </c>
      <c r="H15" s="13">
        <f t="shared" si="1"/>
        <v>12020310.397440001</v>
      </c>
      <c r="I15" s="13">
        <f t="shared" si="5"/>
        <v>87489330.533334002</v>
      </c>
      <c r="J15" s="13">
        <f t="shared" si="0"/>
        <v>5768302.6507094037</v>
      </c>
      <c r="K15" s="15">
        <f t="shared" si="2"/>
        <v>41984351.529865786</v>
      </c>
      <c r="L15" s="2"/>
    </row>
    <row r="16" spans="1:13" x14ac:dyDescent="0.25">
      <c r="A16" s="16">
        <v>10</v>
      </c>
      <c r="B16" s="11">
        <v>60465600</v>
      </c>
      <c r="C16" s="13">
        <f t="shared" si="6"/>
        <v>39846830.399999999</v>
      </c>
      <c r="D16" s="17">
        <v>8730000</v>
      </c>
      <c r="E16" s="13">
        <v>0</v>
      </c>
      <c r="F16" s="13">
        <v>113490</v>
      </c>
      <c r="G16" s="13">
        <f t="shared" si="4"/>
        <v>18983030.002559997</v>
      </c>
      <c r="H16" s="13">
        <f t="shared" si="1"/>
        <v>12020310.397440001</v>
      </c>
      <c r="I16" s="13">
        <f t="shared" si="5"/>
        <v>99509640.930774003</v>
      </c>
      <c r="J16" s="13">
        <f t="shared" si="0"/>
        <v>5316407.9730040589</v>
      </c>
      <c r="K16" s="15">
        <f t="shared" si="2"/>
        <v>44011662.839239806</v>
      </c>
      <c r="L16" s="2"/>
    </row>
    <row r="17" spans="1:12" x14ac:dyDescent="0.25">
      <c r="A17" s="16">
        <v>11</v>
      </c>
      <c r="B17" s="11">
        <v>60465600</v>
      </c>
      <c r="C17" s="13">
        <f t="shared" si="6"/>
        <v>39846830.399999999</v>
      </c>
      <c r="D17" s="17">
        <v>8730000</v>
      </c>
      <c r="E17" s="13">
        <v>0</v>
      </c>
      <c r="F17" s="13">
        <v>113490</v>
      </c>
      <c r="G17" s="13">
        <f t="shared" si="4"/>
        <v>18983030.002559997</v>
      </c>
      <c r="H17" s="13">
        <f t="shared" si="1"/>
        <v>12020310.397440001</v>
      </c>
      <c r="I17" s="13">
        <f t="shared" si="5"/>
        <v>111529951.328214</v>
      </c>
      <c r="J17" s="13">
        <f t="shared" si="0"/>
        <v>4899915.1824922198</v>
      </c>
      <c r="K17" s="15">
        <f t="shared" si="2"/>
        <v>45463659.734786972</v>
      </c>
      <c r="L17" s="2"/>
    </row>
    <row r="18" spans="1:12" x14ac:dyDescent="0.25">
      <c r="A18" s="16">
        <v>12</v>
      </c>
      <c r="B18" s="11">
        <v>60465600</v>
      </c>
      <c r="C18" s="13">
        <f t="shared" si="6"/>
        <v>39846830.399999999</v>
      </c>
      <c r="D18" s="17">
        <v>8730000</v>
      </c>
      <c r="E18" s="13">
        <v>0</v>
      </c>
      <c r="F18" s="13">
        <v>113490</v>
      </c>
      <c r="G18" s="13">
        <f t="shared" si="4"/>
        <v>18983030.002559997</v>
      </c>
      <c r="H18" s="13">
        <f t="shared" si="1"/>
        <v>12020310.397440001</v>
      </c>
      <c r="I18" s="13">
        <f t="shared" si="5"/>
        <v>123550261.72565401</v>
      </c>
      <c r="J18" s="13">
        <f t="shared" si="0"/>
        <v>4516050.859439835</v>
      </c>
      <c r="K18" s="15">
        <f t="shared" si="2"/>
        <v>46418041.398414008</v>
      </c>
      <c r="L18" s="2"/>
    </row>
    <row r="19" spans="1:12" x14ac:dyDescent="0.25">
      <c r="A19" s="16">
        <v>13</v>
      </c>
      <c r="B19" s="11">
        <v>60465600</v>
      </c>
      <c r="C19" s="13">
        <f t="shared" si="6"/>
        <v>39846830.399999999</v>
      </c>
      <c r="D19" s="17">
        <v>8730000</v>
      </c>
      <c r="E19" s="13">
        <v>0</v>
      </c>
      <c r="F19" s="13">
        <v>113490</v>
      </c>
      <c r="G19" s="13">
        <f t="shared" si="4"/>
        <v>18983030.002559997</v>
      </c>
      <c r="H19" s="13">
        <f t="shared" si="1"/>
        <v>12020310.397440001</v>
      </c>
      <c r="I19" s="13">
        <f t="shared" si="5"/>
        <v>135570572.12309402</v>
      </c>
      <c r="J19" s="13">
        <f t="shared" si="0"/>
        <v>4162258.8566265758</v>
      </c>
      <c r="K19" s="15">
        <f t="shared" si="2"/>
        <v>46943863.832123362</v>
      </c>
      <c r="L19" s="2"/>
    </row>
    <row r="20" spans="1:12" x14ac:dyDescent="0.25">
      <c r="A20" s="16">
        <v>14</v>
      </c>
      <c r="B20" s="11">
        <v>60465600</v>
      </c>
      <c r="C20" s="13">
        <f t="shared" si="6"/>
        <v>39846830.399999999</v>
      </c>
      <c r="D20" s="17">
        <v>8730000</v>
      </c>
      <c r="E20" s="13">
        <v>0</v>
      </c>
      <c r="F20" s="13">
        <v>113490</v>
      </c>
      <c r="G20" s="13">
        <f t="shared" si="4"/>
        <v>18983030.002559997</v>
      </c>
      <c r="H20" s="13">
        <f t="shared" si="1"/>
        <v>12020310.397440001</v>
      </c>
      <c r="I20" s="13">
        <f t="shared" si="5"/>
        <v>147590882.52053404</v>
      </c>
      <c r="J20" s="13">
        <f t="shared" si="0"/>
        <v>3836183.2779968446</v>
      </c>
      <c r="K20" s="15">
        <f t="shared" si="2"/>
        <v>47102417.224654332</v>
      </c>
      <c r="L20" s="2"/>
    </row>
    <row r="21" spans="1:12" x14ac:dyDescent="0.25">
      <c r="A21" s="16">
        <v>15</v>
      </c>
      <c r="B21" s="11">
        <v>60465600</v>
      </c>
      <c r="C21" s="13">
        <f t="shared" si="6"/>
        <v>39846830.399999999</v>
      </c>
      <c r="D21" s="17">
        <v>8730000</v>
      </c>
      <c r="E21" s="13">
        <v>0</v>
      </c>
      <c r="F21" s="13">
        <v>113490</v>
      </c>
      <c r="G21" s="13">
        <f t="shared" si="4"/>
        <v>18983030.002559997</v>
      </c>
      <c r="H21" s="13">
        <f t="shared" si="1"/>
        <v>12020310.397440001</v>
      </c>
      <c r="I21" s="13">
        <f t="shared" si="5"/>
        <v>159611192.91797405</v>
      </c>
      <c r="J21" s="13">
        <f t="shared" si="0"/>
        <v>3535652.7907805014</v>
      </c>
      <c r="K21" s="15">
        <f t="shared" si="2"/>
        <v>46948018.896452695</v>
      </c>
      <c r="L21" s="2"/>
    </row>
    <row r="22" spans="1:12" x14ac:dyDescent="0.25">
      <c r="A22" s="16">
        <v>16</v>
      </c>
      <c r="B22" s="11">
        <v>60465600</v>
      </c>
      <c r="C22" s="13">
        <f t="shared" si="6"/>
        <v>39846830.399999999</v>
      </c>
      <c r="D22" s="17">
        <v>8730000</v>
      </c>
      <c r="E22" s="13">
        <v>0</v>
      </c>
      <c r="F22" s="13">
        <v>113490</v>
      </c>
      <c r="G22" s="13">
        <f t="shared" si="4"/>
        <v>18983030.002559997</v>
      </c>
      <c r="H22" s="13">
        <f t="shared" si="1"/>
        <v>12020310.397440001</v>
      </c>
      <c r="I22" s="13">
        <f t="shared" si="5"/>
        <v>171631503.31541407</v>
      </c>
      <c r="J22" s="13">
        <f t="shared" si="0"/>
        <v>3258666.1666179742</v>
      </c>
      <c r="K22" s="15">
        <f t="shared" si="2"/>
        <v>46528729.665652722</v>
      </c>
      <c r="L22" s="2"/>
    </row>
    <row r="23" spans="1:12" x14ac:dyDescent="0.25">
      <c r="A23" s="16">
        <v>17</v>
      </c>
      <c r="B23" s="11">
        <v>60465600</v>
      </c>
      <c r="C23" s="13">
        <f t="shared" si="6"/>
        <v>39846830.399999999</v>
      </c>
      <c r="D23" s="17">
        <v>8730000</v>
      </c>
      <c r="E23" s="13">
        <v>0</v>
      </c>
      <c r="F23" s="13">
        <v>113490</v>
      </c>
      <c r="G23" s="13">
        <f t="shared" si="4"/>
        <v>18983030.002559997</v>
      </c>
      <c r="H23" s="13">
        <f t="shared" si="1"/>
        <v>12020310.397440001</v>
      </c>
      <c r="I23" s="13">
        <f t="shared" si="5"/>
        <v>183651813.71285409</v>
      </c>
      <c r="J23" s="13">
        <f t="shared" si="0"/>
        <v>3003378.9554082714</v>
      </c>
      <c r="K23" s="15">
        <f t="shared" si="2"/>
        <v>45887000.767069779</v>
      </c>
      <c r="L23" s="2"/>
    </row>
    <row r="24" spans="1:12" x14ac:dyDescent="0.25">
      <c r="A24" s="16">
        <v>18</v>
      </c>
      <c r="B24" s="11">
        <v>60465600</v>
      </c>
      <c r="C24" s="13">
        <f t="shared" si="6"/>
        <v>39846830.399999999</v>
      </c>
      <c r="D24" s="17">
        <v>8730000</v>
      </c>
      <c r="E24" s="13">
        <v>0</v>
      </c>
      <c r="F24" s="13">
        <v>113490</v>
      </c>
      <c r="G24" s="13">
        <f t="shared" si="4"/>
        <v>18983030.002559997</v>
      </c>
      <c r="H24" s="13">
        <f t="shared" si="1"/>
        <v>12020310.397440001</v>
      </c>
      <c r="I24" s="13">
        <f t="shared" si="5"/>
        <v>195672124.1102941</v>
      </c>
      <c r="J24" s="13">
        <f t="shared" si="0"/>
        <v>2768091.2031412637</v>
      </c>
      <c r="K24" s="15">
        <f t="shared" si="2"/>
        <v>45060257.808735527</v>
      </c>
      <c r="L24" s="2"/>
    </row>
    <row r="25" spans="1:12" x14ac:dyDescent="0.25">
      <c r="A25" s="16">
        <v>19</v>
      </c>
      <c r="B25" s="11">
        <v>60465600</v>
      </c>
      <c r="C25" s="13">
        <f t="shared" si="6"/>
        <v>39846830.399999999</v>
      </c>
      <c r="D25" s="17">
        <v>8730000</v>
      </c>
      <c r="E25" s="13">
        <v>0</v>
      </c>
      <c r="F25" s="13">
        <v>113490</v>
      </c>
      <c r="G25" s="13">
        <f t="shared" si="4"/>
        <v>18983030.002559997</v>
      </c>
      <c r="H25" s="13">
        <f t="shared" si="1"/>
        <v>12020310.397440001</v>
      </c>
      <c r="I25" s="13">
        <f t="shared" si="5"/>
        <v>207692434.50773412</v>
      </c>
      <c r="J25" s="13">
        <f t="shared" si="0"/>
        <v>2551236.131927432</v>
      </c>
      <c r="K25" s="15">
        <f t="shared" si="2"/>
        <v>44081427.660715938</v>
      </c>
      <c r="L25" s="2"/>
    </row>
    <row r="26" spans="1:12" x14ac:dyDescent="0.25">
      <c r="A26" s="16">
        <v>20</v>
      </c>
      <c r="B26" s="11">
        <v>60465600</v>
      </c>
      <c r="C26" s="13">
        <f t="shared" si="6"/>
        <v>39846830.399999999</v>
      </c>
      <c r="D26" s="17">
        <v>8730000</v>
      </c>
      <c r="E26" s="13">
        <v>0</v>
      </c>
      <c r="F26" s="13">
        <v>113490</v>
      </c>
      <c r="G26" s="13">
        <f t="shared" si="4"/>
        <v>18983030.002559997</v>
      </c>
      <c r="H26" s="13">
        <f t="shared" si="1"/>
        <v>12020310.397440001</v>
      </c>
      <c r="I26" s="13">
        <f t="shared" si="5"/>
        <v>219712744.90517414</v>
      </c>
      <c r="J26" s="13">
        <f t="shared" si="0"/>
        <v>2351369.7068455596</v>
      </c>
      <c r="K26" s="15">
        <f t="shared" si="2"/>
        <v>42979413.633772701</v>
      </c>
      <c r="L26" s="2"/>
    </row>
    <row r="27" spans="1:12" x14ac:dyDescent="0.25">
      <c r="A27" s="18">
        <v>21</v>
      </c>
      <c r="B27" s="11">
        <v>60465600</v>
      </c>
      <c r="C27" s="13">
        <f t="shared" si="6"/>
        <v>39846830.399999999</v>
      </c>
      <c r="D27" s="17">
        <v>8730000</v>
      </c>
      <c r="E27" s="12"/>
      <c r="F27" s="13"/>
      <c r="G27" s="13">
        <f t="shared" si="4"/>
        <v>18983030.002559997</v>
      </c>
      <c r="H27" s="13">
        <f t="shared" si="1"/>
        <v>12133800.397440001</v>
      </c>
      <c r="I27" s="13">
        <f t="shared" si="5"/>
        <v>231846545.30261415</v>
      </c>
      <c r="J27" s="13">
        <f t="shared" si="0"/>
        <v>2187622.3140644203</v>
      </c>
      <c r="K27" s="15">
        <f t="shared" si="2"/>
        <v>41799985.110168301</v>
      </c>
    </row>
    <row r="28" spans="1:12" x14ac:dyDescent="0.25">
      <c r="A28" s="18">
        <v>22</v>
      </c>
      <c r="B28" s="11">
        <v>60465600</v>
      </c>
      <c r="C28" s="13">
        <f t="shared" si="6"/>
        <v>39846830.399999999</v>
      </c>
      <c r="D28" s="17">
        <v>8730000</v>
      </c>
      <c r="E28" s="13">
        <v>0</v>
      </c>
      <c r="F28" s="13"/>
      <c r="G28" s="13">
        <f t="shared" si="4"/>
        <v>18983030.002559997</v>
      </c>
      <c r="H28" s="13">
        <f t="shared" si="1"/>
        <v>12133800.397440001</v>
      </c>
      <c r="I28" s="13">
        <f t="shared" si="5"/>
        <v>243980345.70005417</v>
      </c>
      <c r="J28" s="13">
        <f t="shared" si="0"/>
        <v>2016241.7641146732</v>
      </c>
      <c r="K28" s="15">
        <f t="shared" si="2"/>
        <v>40541573.662887305</v>
      </c>
    </row>
    <row r="29" spans="1:12" x14ac:dyDescent="0.25">
      <c r="A29" s="18">
        <v>23</v>
      </c>
      <c r="B29" s="11">
        <v>60465600</v>
      </c>
      <c r="C29" s="13">
        <f t="shared" si="6"/>
        <v>39846830.399999999</v>
      </c>
      <c r="D29" s="17">
        <v>8730000</v>
      </c>
      <c r="E29" s="13">
        <v>0</v>
      </c>
      <c r="F29" s="13"/>
      <c r="G29" s="13">
        <f t="shared" si="4"/>
        <v>18983030.002559997</v>
      </c>
      <c r="H29" s="13">
        <f t="shared" si="1"/>
        <v>12133800.397440001</v>
      </c>
      <c r="I29" s="13">
        <f t="shared" si="5"/>
        <v>256114146.09749418</v>
      </c>
      <c r="J29" s="13">
        <f t="shared" si="0"/>
        <v>1858287.3401978551</v>
      </c>
      <c r="K29" s="15">
        <f t="shared" si="2"/>
        <v>39223793.020278312</v>
      </c>
    </row>
    <row r="30" spans="1:12" x14ac:dyDescent="0.25">
      <c r="A30" s="18">
        <v>24</v>
      </c>
      <c r="B30" s="11">
        <v>60465600</v>
      </c>
      <c r="C30" s="13">
        <f t="shared" si="6"/>
        <v>39846830.399999999</v>
      </c>
      <c r="D30" s="17">
        <v>8730000</v>
      </c>
      <c r="E30" s="13">
        <v>0</v>
      </c>
      <c r="F30" s="13"/>
      <c r="G30" s="13">
        <f t="shared" si="4"/>
        <v>18983030.002559997</v>
      </c>
      <c r="H30" s="13">
        <f t="shared" si="1"/>
        <v>12133800.397440001</v>
      </c>
      <c r="I30" s="13">
        <f t="shared" si="5"/>
        <v>268247946.4949342</v>
      </c>
      <c r="J30" s="13">
        <f t="shared" si="0"/>
        <v>1712707.2259888069</v>
      </c>
      <c r="K30" s="15">
        <f t="shared" si="2"/>
        <v>37863668.535001084</v>
      </c>
    </row>
    <row r="31" spans="1:12" x14ac:dyDescent="0.25">
      <c r="A31" s="18">
        <v>25</v>
      </c>
      <c r="B31" s="11">
        <v>60465600</v>
      </c>
      <c r="C31" s="13">
        <f t="shared" si="6"/>
        <v>39846830.399999999</v>
      </c>
      <c r="D31" s="17">
        <v>8730000</v>
      </c>
      <c r="E31" s="13">
        <v>0</v>
      </c>
      <c r="F31" s="13"/>
      <c r="G31" s="13">
        <f t="shared" si="4"/>
        <v>18983030.002559997</v>
      </c>
      <c r="H31" s="13">
        <f t="shared" si="1"/>
        <v>12133800.397440001</v>
      </c>
      <c r="I31" s="13">
        <f t="shared" si="5"/>
        <v>280381746.89237422</v>
      </c>
      <c r="J31" s="13">
        <f t="shared" si="0"/>
        <v>1578532.0055196378</v>
      </c>
      <c r="K31" s="15">
        <f t="shared" si="2"/>
        <v>36475922.360359356</v>
      </c>
    </row>
    <row r="32" spans="1:12" x14ac:dyDescent="0.25">
      <c r="A32" s="18">
        <v>26</v>
      </c>
      <c r="B32" s="11">
        <v>60465600</v>
      </c>
      <c r="C32" s="13">
        <f t="shared" si="6"/>
        <v>39846830.399999999</v>
      </c>
      <c r="D32" s="17">
        <v>8730000</v>
      </c>
      <c r="E32" s="13">
        <v>0</v>
      </c>
      <c r="F32" s="13"/>
      <c r="G32" s="13">
        <f t="shared" si="4"/>
        <v>18983030.002559997</v>
      </c>
      <c r="H32" s="13">
        <f t="shared" si="1"/>
        <v>12133800.397440001</v>
      </c>
      <c r="I32" s="13">
        <f t="shared" si="5"/>
        <v>292515547.28981423</v>
      </c>
      <c r="J32" s="13">
        <f t="shared" si="0"/>
        <v>1454868.2078522006</v>
      </c>
      <c r="K32" s="15">
        <f t="shared" si="2"/>
        <v>35073229.830303214</v>
      </c>
    </row>
    <row r="33" spans="1:11" x14ac:dyDescent="0.25">
      <c r="A33" s="18">
        <v>27</v>
      </c>
      <c r="B33" s="11">
        <v>60465600</v>
      </c>
      <c r="C33" s="13">
        <f t="shared" si="6"/>
        <v>39846830.399999999</v>
      </c>
      <c r="D33" s="17">
        <v>8730000</v>
      </c>
      <c r="E33" s="13">
        <v>0</v>
      </c>
      <c r="F33" s="13"/>
      <c r="G33" s="13">
        <f t="shared" si="4"/>
        <v>18983030.002559997</v>
      </c>
      <c r="H33" s="13">
        <f t="shared" si="1"/>
        <v>12133800.397440001</v>
      </c>
      <c r="I33" s="13">
        <f t="shared" si="5"/>
        <v>304649347.68725425</v>
      </c>
      <c r="J33" s="13">
        <f t="shared" si="0"/>
        <v>1340892.357467466</v>
      </c>
      <c r="K33" s="15">
        <f t="shared" si="2"/>
        <v>33666449.804751538</v>
      </c>
    </row>
    <row r="34" spans="1:11" x14ac:dyDescent="0.25">
      <c r="A34" s="18">
        <v>28</v>
      </c>
      <c r="B34" s="11">
        <v>60465600</v>
      </c>
      <c r="C34" s="13">
        <f t="shared" si="6"/>
        <v>39846830.399999999</v>
      </c>
      <c r="D34" s="17">
        <v>8730000</v>
      </c>
      <c r="E34" s="13">
        <v>0</v>
      </c>
      <c r="F34" s="13"/>
      <c r="G34" s="13">
        <f t="shared" si="4"/>
        <v>18983030.002559997</v>
      </c>
      <c r="H34" s="13">
        <f t="shared" si="1"/>
        <v>12133800.397440001</v>
      </c>
      <c r="I34" s="13">
        <f t="shared" si="5"/>
        <v>316783148.08469427</v>
      </c>
      <c r="J34" s="13">
        <f t="shared" si="0"/>
        <v>1235845.4907534251</v>
      </c>
      <c r="K34" s="15">
        <f t="shared" si="2"/>
        <v>32264831.485916138</v>
      </c>
    </row>
    <row r="35" spans="1:11" x14ac:dyDescent="0.25">
      <c r="A35" s="18">
        <v>29</v>
      </c>
      <c r="B35" s="11">
        <v>60465600</v>
      </c>
      <c r="C35" s="13">
        <f t="shared" si="6"/>
        <v>39846830.399999999</v>
      </c>
      <c r="D35" s="17">
        <v>8730000</v>
      </c>
      <c r="E35" s="13">
        <v>0</v>
      </c>
      <c r="F35" s="13"/>
      <c r="G35" s="13">
        <f t="shared" si="4"/>
        <v>18983030.002559997</v>
      </c>
      <c r="H35" s="13">
        <f t="shared" si="1"/>
        <v>12133800.397440001</v>
      </c>
      <c r="I35" s="13">
        <f t="shared" si="5"/>
        <v>328916948.48213428</v>
      </c>
      <c r="J35" s="13">
        <f t="shared" si="0"/>
        <v>1139028.1020768895</v>
      </c>
      <c r="K35" s="15">
        <f t="shared" si="2"/>
        <v>30876199.978497293</v>
      </c>
    </row>
    <row r="36" spans="1:11" x14ac:dyDescent="0.25">
      <c r="A36" s="18">
        <v>30</v>
      </c>
      <c r="B36" s="11">
        <v>60465600</v>
      </c>
      <c r="C36" s="13">
        <f t="shared" si="6"/>
        <v>39846830.399999999</v>
      </c>
      <c r="D36" s="17">
        <v>8730000</v>
      </c>
      <c r="E36" s="13">
        <v>0</v>
      </c>
      <c r="F36" s="13"/>
      <c r="G36" s="13">
        <f t="shared" si="4"/>
        <v>18983030.002559997</v>
      </c>
      <c r="H36" s="13">
        <f t="shared" si="1"/>
        <v>12133800.397440001</v>
      </c>
      <c r="I36" s="13">
        <f t="shared" si="5"/>
        <v>341050748.8795743</v>
      </c>
      <c r="J36" s="13">
        <f t="shared" si="0"/>
        <v>1049795.4857851516</v>
      </c>
      <c r="K36" s="15">
        <f t="shared" si="2"/>
        <v>29507122.654907085</v>
      </c>
    </row>
    <row r="37" spans="1:11" x14ac:dyDescent="0.25">
      <c r="A37" s="18">
        <v>31</v>
      </c>
      <c r="B37" s="11">
        <v>60465600</v>
      </c>
      <c r="C37" s="13">
        <f t="shared" si="6"/>
        <v>39846830.399999999</v>
      </c>
      <c r="D37" s="17">
        <v>8730000</v>
      </c>
      <c r="E37" s="13">
        <v>0</v>
      </c>
      <c r="F37" s="13"/>
      <c r="G37" s="13">
        <f t="shared" si="4"/>
        <v>18983030.002559997</v>
      </c>
      <c r="H37" s="13">
        <f t="shared" si="1"/>
        <v>12133800.397440001</v>
      </c>
      <c r="I37" s="13">
        <f t="shared" si="5"/>
        <v>353184549.27701432</v>
      </c>
      <c r="J37" s="13">
        <f t="shared" si="0"/>
        <v>967553.44311995537</v>
      </c>
      <c r="K37" s="15">
        <f t="shared" si="2"/>
        <v>28163058.194186393</v>
      </c>
    </row>
    <row r="38" spans="1:11" x14ac:dyDescent="0.25">
      <c r="A38" s="18">
        <v>32</v>
      </c>
      <c r="B38" s="11">
        <v>60465600</v>
      </c>
      <c r="C38" s="13">
        <f t="shared" si="6"/>
        <v>39846830.399999999</v>
      </c>
      <c r="D38" s="17">
        <v>8730000</v>
      </c>
      <c r="E38" s="13">
        <v>0</v>
      </c>
      <c r="F38" s="13"/>
      <c r="G38" s="13">
        <f t="shared" si="4"/>
        <v>18983030.002559997</v>
      </c>
      <c r="H38" s="13">
        <f t="shared" si="1"/>
        <v>12133800.397440001</v>
      </c>
      <c r="I38" s="13">
        <f t="shared" si="5"/>
        <v>365318349.67445433</v>
      </c>
      <c r="J38" s="13">
        <f t="shared" si="0"/>
        <v>891754.32545618014</v>
      </c>
      <c r="K38" s="15">
        <f t="shared" si="2"/>
        <v>26848489.988300785</v>
      </c>
    </row>
    <row r="39" spans="1:11" x14ac:dyDescent="0.25">
      <c r="A39" s="18">
        <v>33</v>
      </c>
      <c r="B39" s="11">
        <v>60465600</v>
      </c>
      <c r="C39" s="13">
        <f t="shared" si="6"/>
        <v>39846830.399999999</v>
      </c>
      <c r="D39" s="17">
        <v>8730000</v>
      </c>
      <c r="E39" s="13">
        <v>0</v>
      </c>
      <c r="F39" s="13"/>
      <c r="G39" s="13">
        <f t="shared" si="4"/>
        <v>18983030.002559997</v>
      </c>
      <c r="H39" s="13">
        <f t="shared" si="1"/>
        <v>12133800.397440001</v>
      </c>
      <c r="I39" s="13">
        <f t="shared" si="5"/>
        <v>377452150.07189435</v>
      </c>
      <c r="J39" s="13">
        <f t="shared" si="0"/>
        <v>821893.38751721673</v>
      </c>
      <c r="K39" s="15">
        <f t="shared" si="2"/>
        <v>25567045.450467251</v>
      </c>
    </row>
    <row r="40" spans="1:11" x14ac:dyDescent="0.25">
      <c r="A40" s="18">
        <v>34</v>
      </c>
      <c r="B40" s="11">
        <v>60465600</v>
      </c>
      <c r="C40" s="13">
        <f t="shared" si="6"/>
        <v>39846830.399999999</v>
      </c>
      <c r="D40" s="17">
        <v>8730000</v>
      </c>
      <c r="E40" s="13">
        <v>0</v>
      </c>
      <c r="F40" s="13"/>
      <c r="G40" s="13">
        <f t="shared" si="4"/>
        <v>18983030.002559997</v>
      </c>
      <c r="H40" s="13">
        <f t="shared" si="1"/>
        <v>12133800.397440001</v>
      </c>
      <c r="I40" s="13">
        <f t="shared" si="5"/>
        <v>389585950.46933436</v>
      </c>
      <c r="J40" s="13">
        <f t="shared" si="0"/>
        <v>757505.42628314905</v>
      </c>
      <c r="K40" s="15">
        <f t="shared" si="2"/>
        <v>24321602.615653887</v>
      </c>
    </row>
    <row r="41" spans="1:11" x14ac:dyDescent="0.25">
      <c r="A41" s="18">
        <v>35</v>
      </c>
      <c r="B41" s="11">
        <v>60465600</v>
      </c>
      <c r="C41" s="13">
        <f t="shared" si="6"/>
        <v>39846830.399999999</v>
      </c>
      <c r="D41" s="17">
        <v>8730000</v>
      </c>
      <c r="E41" s="13">
        <v>0</v>
      </c>
      <c r="F41" s="13"/>
      <c r="G41" s="13">
        <f t="shared" si="4"/>
        <v>18983030.002559997</v>
      </c>
      <c r="H41" s="13">
        <f t="shared" si="1"/>
        <v>12133800.397440001</v>
      </c>
      <c r="I41" s="13">
        <f t="shared" si="5"/>
        <v>401719750.86677438</v>
      </c>
      <c r="J41" s="13">
        <f t="shared" si="0"/>
        <v>698161.6832102756</v>
      </c>
      <c r="K41" s="15">
        <f t="shared" si="2"/>
        <v>23114385.292107869</v>
      </c>
    </row>
    <row r="42" spans="1:11" x14ac:dyDescent="0.25">
      <c r="A42" s="14"/>
      <c r="B42" s="11"/>
      <c r="C42" s="13"/>
      <c r="D42" s="13"/>
      <c r="E42" s="13"/>
      <c r="F42" s="13"/>
      <c r="G42" s="13"/>
      <c r="H42" s="13"/>
      <c r="I42" s="13"/>
      <c r="J42" s="13"/>
      <c r="K42" s="13"/>
    </row>
    <row r="43" spans="1:11" x14ac:dyDescent="0.25">
      <c r="A43" s="14"/>
      <c r="B43" s="11"/>
      <c r="C43" s="13"/>
      <c r="D43" s="13"/>
      <c r="E43" s="13"/>
      <c r="F43" s="13"/>
      <c r="G43" s="13"/>
      <c r="H43" s="13"/>
      <c r="I43" s="13"/>
      <c r="J43" s="13"/>
      <c r="K43" s="13"/>
    </row>
    <row r="44" spans="1:11" ht="15.75" thickBot="1" x14ac:dyDescent="0.3">
      <c r="A44" s="14"/>
      <c r="B44" s="11"/>
      <c r="C44" s="13"/>
      <c r="D44" s="13"/>
      <c r="E44" s="13"/>
      <c r="F44" s="13"/>
      <c r="G44" s="13"/>
      <c r="H44" s="13"/>
      <c r="I44" s="13"/>
      <c r="J44" s="13"/>
      <c r="K44" s="13"/>
    </row>
    <row r="45" spans="1:11" ht="15.75" thickBot="1" x14ac:dyDescent="0.3">
      <c r="A45" s="35" t="s">
        <v>13</v>
      </c>
      <c r="B45" s="31"/>
      <c r="C45" s="31"/>
      <c r="D45" s="19">
        <f>I41</f>
        <v>401719750.86677438</v>
      </c>
      <c r="E45" s="20"/>
      <c r="F45" s="13"/>
      <c r="G45" s="13"/>
      <c r="H45" s="13"/>
      <c r="I45" s="13"/>
      <c r="J45" s="13"/>
      <c r="K45" s="13"/>
    </row>
    <row r="46" spans="1:11" ht="15.75" thickBot="1" x14ac:dyDescent="0.3">
      <c r="A46" s="36" t="s">
        <v>14</v>
      </c>
      <c r="B46" s="37"/>
      <c r="C46" s="21">
        <f>K41</f>
        <v>23114385.292107869</v>
      </c>
      <c r="D46" s="22"/>
      <c r="E46" s="20"/>
      <c r="F46" s="13"/>
      <c r="G46" s="13"/>
      <c r="H46" s="13"/>
      <c r="I46" s="13"/>
      <c r="J46" s="13"/>
      <c r="K46" s="13"/>
    </row>
    <row r="47" spans="1:11" ht="15.75" thickBot="1" x14ac:dyDescent="0.3">
      <c r="A47" s="30" t="s">
        <v>15</v>
      </c>
      <c r="B47" s="31"/>
      <c r="C47" s="38" t="s">
        <v>16</v>
      </c>
      <c r="D47" s="39"/>
      <c r="E47" s="20"/>
      <c r="F47" s="13"/>
      <c r="G47" s="13"/>
      <c r="H47" s="13"/>
      <c r="I47" s="13"/>
      <c r="J47" s="13"/>
      <c r="K47" s="13"/>
    </row>
    <row r="48" spans="1:11" ht="15.75" thickBot="1" x14ac:dyDescent="0.3">
      <c r="A48" s="30" t="s">
        <v>17</v>
      </c>
      <c r="B48" s="31"/>
      <c r="C48" s="31"/>
      <c r="D48" s="23">
        <f>(E6)/C7</f>
        <v>0.16382824517313341</v>
      </c>
      <c r="E48" s="20"/>
      <c r="F48" s="13"/>
      <c r="G48" s="13"/>
      <c r="H48" s="13"/>
      <c r="I48" s="13"/>
      <c r="J48" s="13"/>
      <c r="K48" s="13"/>
    </row>
    <row r="49" spans="1:11" ht="15.75" thickBot="1" x14ac:dyDescent="0.3">
      <c r="A49" s="30" t="s">
        <v>18</v>
      </c>
      <c r="B49" s="31"/>
      <c r="C49" s="31"/>
      <c r="D49" s="23">
        <f xml:space="preserve"> ((1-(D7/C7)))*100</f>
        <v>77.431077025616275</v>
      </c>
      <c r="E49" s="20"/>
      <c r="F49" s="13"/>
      <c r="G49" s="13"/>
      <c r="H49" s="13"/>
      <c r="I49" s="13"/>
      <c r="J49" s="13"/>
      <c r="K49" s="13"/>
    </row>
    <row r="50" spans="1:11" ht="15.75" thickBot="1" x14ac:dyDescent="0.3">
      <c r="A50" s="24" t="s">
        <v>19</v>
      </c>
      <c r="B50" s="25">
        <v>0.6</v>
      </c>
      <c r="C50" s="20"/>
      <c r="D50" s="22"/>
      <c r="E50" s="20"/>
      <c r="F50" s="13"/>
      <c r="G50" s="13"/>
      <c r="H50" s="13"/>
      <c r="I50" s="13"/>
      <c r="J50" s="13"/>
      <c r="K50" s="13"/>
    </row>
    <row r="64" spans="1:11" x14ac:dyDescent="0.25">
      <c r="K64" s="26"/>
    </row>
  </sheetData>
  <mergeCells count="8">
    <mergeCell ref="A48:C48"/>
    <mergeCell ref="A49:C49"/>
    <mergeCell ref="A1:L1"/>
    <mergeCell ref="A2:C2"/>
    <mergeCell ref="A45:C45"/>
    <mergeCell ref="A46:B46"/>
    <mergeCell ref="A47:B47"/>
    <mergeCell ref="C47:D47"/>
  </mergeCells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6"/>
  <sheetViews>
    <sheetView zoomScaleNormal="100" workbookViewId="0">
      <selection activeCell="D2" sqref="D2"/>
    </sheetView>
  </sheetViews>
  <sheetFormatPr defaultRowHeight="15" x14ac:dyDescent="0.25"/>
  <cols>
    <col min="3" max="3" width="13.85546875" customWidth="1"/>
    <col min="4" max="4" width="16.85546875" customWidth="1"/>
    <col min="5" max="5" width="15.28515625" customWidth="1"/>
  </cols>
  <sheetData>
    <row r="1" spans="3:5" x14ac:dyDescent="0.25">
      <c r="C1" s="29">
        <v>0</v>
      </c>
      <c r="D1" s="29">
        <v>0</v>
      </c>
      <c r="E1" s="29">
        <v>20500</v>
      </c>
    </row>
    <row r="2" spans="3:5" x14ac:dyDescent="0.25">
      <c r="C2" s="11">
        <v>29223025</v>
      </c>
      <c r="D2" s="13">
        <v>19257973.475000001</v>
      </c>
      <c r="E2">
        <v>13634305.763489999</v>
      </c>
    </row>
    <row r="3" spans="3:5" x14ac:dyDescent="0.25">
      <c r="C3" s="11">
        <v>36279360</v>
      </c>
      <c r="D3" s="13">
        <v>23908098.240000002</v>
      </c>
      <c r="E3">
        <v>16839708.001536001</v>
      </c>
    </row>
    <row r="4" spans="3:5" x14ac:dyDescent="0.25">
      <c r="C4" s="27">
        <v>42325920</v>
      </c>
      <c r="D4" s="28">
        <v>27892781.280000001</v>
      </c>
      <c r="E4">
        <v>19586411.001791999</v>
      </c>
    </row>
    <row r="5" spans="3:5" x14ac:dyDescent="0.25">
      <c r="C5" s="27">
        <v>48372480</v>
      </c>
      <c r="D5" s="28">
        <v>31877464.32</v>
      </c>
      <c r="E5">
        <v>22333114.002048001</v>
      </c>
    </row>
    <row r="6" spans="3:5" x14ac:dyDescent="0.25">
      <c r="C6" s="27">
        <v>60465600</v>
      </c>
      <c r="D6" s="28">
        <v>39846830.399999999</v>
      </c>
      <c r="E6">
        <v>27826520.002559997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2014-06-15T20:36:38Z</dcterms:modified>
</cp:coreProperties>
</file>