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7905" windowHeight="4935"/>
  </bookViews>
  <sheets>
    <sheet name="Geral" sheetId="1" r:id="rId1"/>
  </sheets>
  <definedNames>
    <definedName name="_xlnm.Print_Area" localSheetId="0">Geral!$A$28:$K$44</definedName>
  </definedNames>
  <calcPr calcId="145621"/>
</workbook>
</file>

<file path=xl/calcChain.xml><?xml version="1.0" encoding="utf-8"?>
<calcChain xmlns="http://schemas.openxmlformats.org/spreadsheetml/2006/main">
  <c r="E30" i="1" l="1"/>
  <c r="G30" i="1" s="1"/>
  <c r="J30" i="1"/>
  <c r="J31" i="1"/>
  <c r="J32" i="1"/>
  <c r="J33" i="1"/>
  <c r="J34" i="1"/>
  <c r="J35" i="1"/>
  <c r="J36" i="1"/>
  <c r="J37" i="1"/>
  <c r="J38" i="1"/>
  <c r="J39" i="1"/>
  <c r="J40" i="1"/>
  <c r="J41" i="1"/>
  <c r="H42" i="1"/>
  <c r="H41" i="1" s="1"/>
  <c r="J42" i="1"/>
  <c r="I43" i="1"/>
  <c r="I42" i="1"/>
  <c r="J43" i="1"/>
  <c r="C44" i="1"/>
  <c r="D44" i="1"/>
  <c r="K30" i="1" l="1"/>
  <c r="E31" i="1"/>
  <c r="K31" i="1"/>
  <c r="H40" i="1"/>
  <c r="I41" i="1"/>
  <c r="I40" i="1" s="1"/>
  <c r="E32" i="1" l="1"/>
  <c r="K32" i="1"/>
  <c r="G31" i="1"/>
  <c r="G32" i="1" s="1"/>
  <c r="H39" i="1"/>
  <c r="I39" i="1"/>
  <c r="E33" i="1" l="1"/>
  <c r="F31" i="1"/>
  <c r="K33" i="1"/>
  <c r="I38" i="1"/>
  <c r="H38" i="1"/>
  <c r="G33" i="1" l="1"/>
  <c r="E34" i="1"/>
  <c r="F32" i="1"/>
  <c r="K34" i="1"/>
  <c r="H37" i="1"/>
  <c r="I37" i="1"/>
  <c r="G34" i="1" l="1"/>
  <c r="K35" i="1"/>
  <c r="E35" i="1"/>
  <c r="F33" i="1"/>
  <c r="H36" i="1"/>
  <c r="I36" i="1" s="1"/>
  <c r="G35" i="1" l="1"/>
  <c r="G36" i="1" s="1"/>
  <c r="E36" i="1"/>
  <c r="F34" i="1"/>
  <c r="K36" i="1"/>
  <c r="H35" i="1"/>
  <c r="I35" i="1"/>
  <c r="K37" i="1" l="1"/>
  <c r="E37" i="1"/>
  <c r="F35" i="1"/>
  <c r="H34" i="1"/>
  <c r="I34" i="1" s="1"/>
  <c r="K38" i="1" l="1"/>
  <c r="E38" i="1"/>
  <c r="F36" i="1"/>
  <c r="G37" i="1"/>
  <c r="H33" i="1"/>
  <c r="I33" i="1"/>
  <c r="E39" i="1" l="1"/>
  <c r="F37" i="1"/>
  <c r="K39" i="1"/>
  <c r="G38" i="1"/>
  <c r="G39" i="1" s="1"/>
  <c r="H32" i="1"/>
  <c r="F38" i="1" l="1"/>
  <c r="K40" i="1"/>
  <c r="E40" i="1"/>
  <c r="H31" i="1"/>
  <c r="I32" i="1"/>
  <c r="I31" i="1" l="1"/>
  <c r="K41" i="1"/>
  <c r="E41" i="1"/>
  <c r="F39" i="1"/>
  <c r="G40" i="1"/>
  <c r="G41" i="1" s="1"/>
  <c r="H30" i="1"/>
  <c r="I30" i="1" s="1"/>
  <c r="F40" i="1" l="1"/>
  <c r="K42" i="1"/>
  <c r="E42" i="1"/>
  <c r="F41" i="1" l="1"/>
  <c r="K43" i="1"/>
  <c r="E43" i="1"/>
  <c r="F42" i="1" s="1"/>
  <c r="G42" i="1"/>
  <c r="G43" i="1" l="1"/>
</calcChain>
</file>

<file path=xl/sharedStrings.xml><?xml version="1.0" encoding="utf-8"?>
<sst xmlns="http://schemas.openxmlformats.org/spreadsheetml/2006/main" count="35" uniqueCount="29">
  <si>
    <t>Massa</t>
  </si>
  <si>
    <t>+1,4-1,5</t>
  </si>
  <si>
    <t>Total</t>
  </si>
  <si>
    <t>Teor Cinzas</t>
  </si>
  <si>
    <t>Densidade</t>
  </si>
  <si>
    <t>Faixa</t>
  </si>
  <si>
    <t>Densimétrica</t>
  </si>
  <si>
    <t>Somatório</t>
  </si>
  <si>
    <t>Teor cinzas</t>
  </si>
  <si>
    <t>Massa Acum.</t>
  </si>
  <si>
    <t>Curva Elementar</t>
  </si>
  <si>
    <t>NGM</t>
  </si>
  <si>
    <t>+1,5-1,6</t>
  </si>
  <si>
    <t>+1,6-1,7</t>
  </si>
  <si>
    <t>+1,7-1,8</t>
  </si>
  <si>
    <t>+1,8-1,9</t>
  </si>
  <si>
    <t>+1,9-2,0</t>
  </si>
  <si>
    <t>-1,3</t>
  </si>
  <si>
    <t>+1,3-1,4</t>
  </si>
  <si>
    <t>+2,0-2,1</t>
  </si>
  <si>
    <t>+2,1-2,2</t>
  </si>
  <si>
    <t>+2,2-2,3</t>
  </si>
  <si>
    <t>+2,3-2,4</t>
  </si>
  <si>
    <t>+2,4-2,5</t>
  </si>
  <si>
    <t>+2,5</t>
  </si>
  <si>
    <t>2,0</t>
  </si>
  <si>
    <t>%</t>
  </si>
  <si>
    <t>FLUTUADOS</t>
  </si>
  <si>
    <t>AFUNDADOS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</si>
</sst>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1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1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5" xfId="0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3980582524312"/>
          <c:y val="9.0604175303087606E-2"/>
          <c:w val="0.80776699029126064"/>
          <c:h val="0.65100777810366361"/>
        </c:manualLayout>
      </c:layout>
      <c:lineChart>
        <c:grouping val="standard"/>
        <c:varyColors val="0"/>
        <c:ser>
          <c:idx val="0"/>
          <c:order val="0"/>
          <c:tx>
            <c:v>Curva Densimétrica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Geral!$B$30:$B$42</c:f>
              <c:strCache>
                <c:ptCount val="13"/>
                <c:pt idx="0">
                  <c:v>1,3</c:v>
                </c:pt>
                <c:pt idx="1">
                  <c:v>1,4</c:v>
                </c:pt>
                <c:pt idx="2">
                  <c:v>1,5</c:v>
                </c:pt>
                <c:pt idx="3">
                  <c:v>1,6</c:v>
                </c:pt>
                <c:pt idx="4">
                  <c:v>1,7</c:v>
                </c:pt>
                <c:pt idx="5">
                  <c:v>1,8</c:v>
                </c:pt>
                <c:pt idx="6">
                  <c:v>1,9</c:v>
                </c:pt>
                <c:pt idx="7">
                  <c:v>2,0</c:v>
                </c:pt>
                <c:pt idx="8">
                  <c:v>2,1</c:v>
                </c:pt>
                <c:pt idx="9">
                  <c:v>2,2</c:v>
                </c:pt>
                <c:pt idx="10">
                  <c:v>2,3</c:v>
                </c:pt>
                <c:pt idx="11">
                  <c:v>2,4</c:v>
                </c:pt>
                <c:pt idx="12">
                  <c:v>2,5</c:v>
                </c:pt>
              </c:strCache>
            </c:strRef>
          </c:cat>
          <c:val>
            <c:numRef>
              <c:f>Geral!$E$30:$E$42</c:f>
              <c:numCache>
                <c:formatCode>0.00</c:formatCode>
                <c:ptCount val="13"/>
                <c:pt idx="0">
                  <c:v>0.71</c:v>
                </c:pt>
                <c:pt idx="1">
                  <c:v>1.5299999999999998</c:v>
                </c:pt>
                <c:pt idx="2">
                  <c:v>5.6999999999999993</c:v>
                </c:pt>
                <c:pt idx="3">
                  <c:v>10.48</c:v>
                </c:pt>
                <c:pt idx="4">
                  <c:v>23.93</c:v>
                </c:pt>
                <c:pt idx="5">
                  <c:v>55.07</c:v>
                </c:pt>
                <c:pt idx="6">
                  <c:v>74.67</c:v>
                </c:pt>
                <c:pt idx="7">
                  <c:v>83.08</c:v>
                </c:pt>
                <c:pt idx="8">
                  <c:v>84.82</c:v>
                </c:pt>
                <c:pt idx="9">
                  <c:v>87.52</c:v>
                </c:pt>
                <c:pt idx="10">
                  <c:v>89.259999999999991</c:v>
                </c:pt>
                <c:pt idx="11">
                  <c:v>90.529999999999987</c:v>
                </c:pt>
                <c:pt idx="12">
                  <c:v>91.399999999999991</c:v>
                </c:pt>
              </c:numCache>
            </c:numRef>
          </c:val>
          <c:smooth val="0"/>
        </c:ser>
        <c:ser>
          <c:idx val="1"/>
          <c:order val="1"/>
          <c:tx>
            <c:v>Curva NGM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Geral!$B$30:$B$42</c:f>
              <c:strCache>
                <c:ptCount val="13"/>
                <c:pt idx="0">
                  <c:v>1,3</c:v>
                </c:pt>
                <c:pt idx="1">
                  <c:v>1,4</c:v>
                </c:pt>
                <c:pt idx="2">
                  <c:v>1,5</c:v>
                </c:pt>
                <c:pt idx="3">
                  <c:v>1,6</c:v>
                </c:pt>
                <c:pt idx="4">
                  <c:v>1,7</c:v>
                </c:pt>
                <c:pt idx="5">
                  <c:v>1,8</c:v>
                </c:pt>
                <c:pt idx="6">
                  <c:v>1,9</c:v>
                </c:pt>
                <c:pt idx="7">
                  <c:v>2,0</c:v>
                </c:pt>
                <c:pt idx="8">
                  <c:v>2,1</c:v>
                </c:pt>
                <c:pt idx="9">
                  <c:v>2,2</c:v>
                </c:pt>
                <c:pt idx="10">
                  <c:v>2,3</c:v>
                </c:pt>
                <c:pt idx="11">
                  <c:v>2,4</c:v>
                </c:pt>
                <c:pt idx="12">
                  <c:v>2,5</c:v>
                </c:pt>
              </c:strCache>
            </c:strRef>
          </c:cat>
          <c:val>
            <c:numRef>
              <c:f>Geral!$F$31:$F$42</c:f>
              <c:numCache>
                <c:formatCode>0.00</c:formatCode>
                <c:ptCount val="12"/>
                <c:pt idx="0">
                  <c:v>4.9899999999999993</c:v>
                </c:pt>
                <c:pt idx="1">
                  <c:v>8.9500000000000011</c:v>
                </c:pt>
                <c:pt idx="2">
                  <c:v>18.23</c:v>
                </c:pt>
                <c:pt idx="3">
                  <c:v>44.59</c:v>
                </c:pt>
                <c:pt idx="4">
                  <c:v>50.74</c:v>
                </c:pt>
                <c:pt idx="5">
                  <c:v>28.009999999999998</c:v>
                </c:pt>
                <c:pt idx="6">
                  <c:v>10.149999999999991</c:v>
                </c:pt>
                <c:pt idx="7">
                  <c:v>4.4399999999999977</c:v>
                </c:pt>
                <c:pt idx="8">
                  <c:v>4.4399999999999977</c:v>
                </c:pt>
                <c:pt idx="9">
                  <c:v>3.0099999999999909</c:v>
                </c:pt>
                <c:pt idx="10">
                  <c:v>2.1400000000000006</c:v>
                </c:pt>
                <c:pt idx="11">
                  <c:v>9.4699999999999989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72960"/>
        <c:axId val="100875264"/>
      </c:lineChart>
      <c:catAx>
        <c:axId val="100872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2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Densidade (g/cm</a:t>
                </a:r>
                <a:r>
                  <a:rPr lang="pt-BR" sz="12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pt-BR" sz="12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1941747572815613"/>
              <c:y val="0.8187933555285471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087526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100875264"/>
        <c:scaling>
          <c:orientation val="maxMin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Massa Flutuada (%)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1979869294861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087296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15" footer="0.4921259850000011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216216216256"/>
          <c:y val="9.1216216216216187E-2"/>
          <c:w val="0.67813267813267863"/>
          <c:h val="0.69256756756756621"/>
        </c:manualLayout>
      </c:layout>
      <c:scatterChart>
        <c:scatterStyle val="smoothMarker"/>
        <c:varyColors val="0"/>
        <c:ser>
          <c:idx val="0"/>
          <c:order val="0"/>
          <c:tx>
            <c:v>Curva dos Flutuados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Geral!$G$30:$G$43</c:f>
              <c:numCache>
                <c:formatCode>0.00</c:formatCode>
                <c:ptCount val="14"/>
                <c:pt idx="0">
                  <c:v>10.26</c:v>
                </c:pt>
                <c:pt idx="1">
                  <c:v>14.011633986928105</c:v>
                </c:pt>
                <c:pt idx="2">
                  <c:v>22.672333333333338</c:v>
                </c:pt>
                <c:pt idx="3">
                  <c:v>28.076135496183209</c:v>
                </c:pt>
                <c:pt idx="4">
                  <c:v>36.340530714584204</c:v>
                </c:pt>
                <c:pt idx="5">
                  <c:v>43.832603958598149</c:v>
                </c:pt>
                <c:pt idx="6">
                  <c:v>46.630045533681532</c:v>
                </c:pt>
                <c:pt idx="7">
                  <c:v>47.819466779008188</c:v>
                </c:pt>
                <c:pt idx="8">
                  <c:v>48.070979721763742</c:v>
                </c:pt>
                <c:pt idx="9">
                  <c:v>48.692578839122497</c:v>
                </c:pt>
                <c:pt idx="10">
                  <c:v>49.294686309657187</c:v>
                </c:pt>
                <c:pt idx="11">
                  <c:v>49.770467248425945</c:v>
                </c:pt>
                <c:pt idx="12">
                  <c:v>50.100472647702418</c:v>
                </c:pt>
                <c:pt idx="13">
                  <c:v>54.12093200000001</c:v>
                </c:pt>
              </c:numCache>
            </c:numRef>
          </c:xVal>
          <c:yVal>
            <c:numRef>
              <c:f>Geral!$E$30:$E$43</c:f>
              <c:numCache>
                <c:formatCode>0.00</c:formatCode>
                <c:ptCount val="14"/>
                <c:pt idx="0">
                  <c:v>0.71</c:v>
                </c:pt>
                <c:pt idx="1">
                  <c:v>1.5299999999999998</c:v>
                </c:pt>
                <c:pt idx="2">
                  <c:v>5.6999999999999993</c:v>
                </c:pt>
                <c:pt idx="3">
                  <c:v>10.48</c:v>
                </c:pt>
                <c:pt idx="4">
                  <c:v>23.93</c:v>
                </c:pt>
                <c:pt idx="5">
                  <c:v>55.07</c:v>
                </c:pt>
                <c:pt idx="6">
                  <c:v>74.67</c:v>
                </c:pt>
                <c:pt idx="7">
                  <c:v>83.08</c:v>
                </c:pt>
                <c:pt idx="8">
                  <c:v>84.82</c:v>
                </c:pt>
                <c:pt idx="9">
                  <c:v>87.52</c:v>
                </c:pt>
                <c:pt idx="10">
                  <c:v>89.259999999999991</c:v>
                </c:pt>
                <c:pt idx="11">
                  <c:v>90.529999999999987</c:v>
                </c:pt>
                <c:pt idx="12">
                  <c:v>91.399999999999991</c:v>
                </c:pt>
                <c:pt idx="13" formatCode="0">
                  <c:v>99.999999999999986</c:v>
                </c:pt>
              </c:numCache>
            </c:numRef>
          </c:yVal>
          <c:smooth val="1"/>
        </c:ser>
        <c:ser>
          <c:idx val="2"/>
          <c:order val="2"/>
          <c:tx>
            <c:v>Curva Elementar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Geral!$J$30:$J$43</c:f>
              <c:numCache>
                <c:formatCode>0.00</c:formatCode>
                <c:ptCount val="14"/>
                <c:pt idx="0">
                  <c:v>10.26</c:v>
                </c:pt>
                <c:pt idx="1">
                  <c:v>17.260000000000002</c:v>
                </c:pt>
                <c:pt idx="2">
                  <c:v>25.85</c:v>
                </c:pt>
                <c:pt idx="3">
                  <c:v>34.520000000000003</c:v>
                </c:pt>
                <c:pt idx="4">
                  <c:v>42.78</c:v>
                </c:pt>
                <c:pt idx="5">
                  <c:v>49.59</c:v>
                </c:pt>
                <c:pt idx="6">
                  <c:v>54.49</c:v>
                </c:pt>
                <c:pt idx="7">
                  <c:v>58.38</c:v>
                </c:pt>
                <c:pt idx="8">
                  <c:v>60.08</c:v>
                </c:pt>
                <c:pt idx="9">
                  <c:v>68.22</c:v>
                </c:pt>
                <c:pt idx="10">
                  <c:v>79.58</c:v>
                </c:pt>
                <c:pt idx="11">
                  <c:v>83.21</c:v>
                </c:pt>
                <c:pt idx="12">
                  <c:v>84.44</c:v>
                </c:pt>
                <c:pt idx="13">
                  <c:v>96.85</c:v>
                </c:pt>
              </c:numCache>
            </c:numRef>
          </c:xVal>
          <c:yVal>
            <c:numRef>
              <c:f>Geral!$K$30:$K$43</c:f>
              <c:numCache>
                <c:formatCode>0.00</c:formatCode>
                <c:ptCount val="14"/>
                <c:pt idx="0">
                  <c:v>0.71</c:v>
                </c:pt>
                <c:pt idx="1">
                  <c:v>1.1199999999999999</c:v>
                </c:pt>
                <c:pt idx="2">
                  <c:v>3.6149999999999998</c:v>
                </c:pt>
                <c:pt idx="3">
                  <c:v>8.09</c:v>
                </c:pt>
                <c:pt idx="4">
                  <c:v>17.204999999999998</c:v>
                </c:pt>
                <c:pt idx="5">
                  <c:v>39.5</c:v>
                </c:pt>
                <c:pt idx="6">
                  <c:v>64.87</c:v>
                </c:pt>
                <c:pt idx="7">
                  <c:v>78.875</c:v>
                </c:pt>
                <c:pt idx="8">
                  <c:v>83.95</c:v>
                </c:pt>
                <c:pt idx="9">
                  <c:v>86.169999999999987</c:v>
                </c:pt>
                <c:pt idx="10">
                  <c:v>88.39</c:v>
                </c:pt>
                <c:pt idx="11">
                  <c:v>89.894999999999996</c:v>
                </c:pt>
                <c:pt idx="12">
                  <c:v>90.964999999999989</c:v>
                </c:pt>
                <c:pt idx="13">
                  <c:v>95.699999999999989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15456"/>
        <c:axId val="100922112"/>
      </c:scatterChart>
      <c:scatterChart>
        <c:scatterStyle val="lineMarker"/>
        <c:varyColors val="0"/>
        <c:ser>
          <c:idx val="1"/>
          <c:order val="1"/>
          <c:tx>
            <c:v>Curva dos Afundados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Geral!$I$30:$I$43</c:f>
              <c:numCache>
                <c:formatCode>0.00</c:formatCode>
                <c:ptCount val="14"/>
                <c:pt idx="0">
                  <c:v>54.120932000000003</c:v>
                </c:pt>
                <c:pt idx="1">
                  <c:v>54.434571457347161</c:v>
                </c:pt>
                <c:pt idx="2">
                  <c:v>54.744139331776175</c:v>
                </c:pt>
                <c:pt idx="3">
                  <c:v>56.02185471898197</c:v>
                </c:pt>
                <c:pt idx="4">
                  <c:v>57.169965370866841</c:v>
                </c:pt>
                <c:pt idx="5">
                  <c:v>59.714267122387277</c:v>
                </c:pt>
                <c:pt idx="6">
                  <c:v>66.731175161362117</c:v>
                </c:pt>
                <c:pt idx="7">
                  <c:v>76.203225424397942</c:v>
                </c:pt>
                <c:pt idx="8">
                  <c:v>85.062169030732875</c:v>
                </c:pt>
                <c:pt idx="9">
                  <c:v>87.925737812911734</c:v>
                </c:pt>
                <c:pt idx="10">
                  <c:v>92.18899839743591</c:v>
                </c:pt>
                <c:pt idx="11">
                  <c:v>94.23179702048418</c:v>
                </c:pt>
                <c:pt idx="12">
                  <c:v>95.709904963041197</c:v>
                </c:pt>
                <c:pt idx="13">
                  <c:v>96.85</c:v>
                </c:pt>
              </c:numCache>
            </c:numRef>
          </c:xVal>
          <c:yVal>
            <c:numRef>
              <c:f>Geral!$H$30:$H$43</c:f>
              <c:numCache>
                <c:formatCode>0.00</c:formatCode>
                <c:ptCount val="14"/>
                <c:pt idx="0" formatCode="0">
                  <c:v>99.999999999999986</c:v>
                </c:pt>
                <c:pt idx="1">
                  <c:v>99.289999999999992</c:v>
                </c:pt>
                <c:pt idx="2">
                  <c:v>98.47</c:v>
                </c:pt>
                <c:pt idx="3">
                  <c:v>94.3</c:v>
                </c:pt>
                <c:pt idx="4">
                  <c:v>89.52</c:v>
                </c:pt>
                <c:pt idx="5">
                  <c:v>76.069999999999993</c:v>
                </c:pt>
                <c:pt idx="6">
                  <c:v>44.93</c:v>
                </c:pt>
                <c:pt idx="7">
                  <c:v>25.33</c:v>
                </c:pt>
                <c:pt idx="8">
                  <c:v>16.919999999999998</c:v>
                </c:pt>
                <c:pt idx="9">
                  <c:v>15.18</c:v>
                </c:pt>
                <c:pt idx="10">
                  <c:v>12.479999999999999</c:v>
                </c:pt>
                <c:pt idx="11">
                  <c:v>10.739999999999998</c:v>
                </c:pt>
                <c:pt idx="12">
                  <c:v>9.4699999999999989</c:v>
                </c:pt>
                <c:pt idx="13">
                  <c:v>8.6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24032"/>
        <c:axId val="102379904"/>
      </c:scatterChart>
      <c:valAx>
        <c:axId val="10091545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Teor de Cinzas (%)</a:t>
                </a:r>
              </a:p>
            </c:rich>
          </c:tx>
          <c:layout>
            <c:manualLayout>
              <c:xMode val="edge"/>
              <c:yMode val="edge"/>
              <c:x val="0.36855036855036882"/>
              <c:y val="0.861486486486486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0922112"/>
        <c:crosses val="max"/>
        <c:crossBetween val="midCat"/>
        <c:majorUnit val="10"/>
      </c:valAx>
      <c:valAx>
        <c:axId val="100922112"/>
        <c:scaling>
          <c:orientation val="maxMin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Massa Flutuados (%)</a:t>
                </a:r>
              </a:p>
            </c:rich>
          </c:tx>
          <c:layout>
            <c:manualLayout>
              <c:xMode val="edge"/>
              <c:yMode val="edge"/>
              <c:x val="4.6683046683046681E-2"/>
              <c:y val="0.209459459459459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0915456"/>
        <c:crosses val="autoZero"/>
        <c:crossBetween val="midCat"/>
      </c:valAx>
      <c:valAx>
        <c:axId val="1009240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02379904"/>
        <c:crosses val="autoZero"/>
        <c:crossBetween val="midCat"/>
      </c:valAx>
      <c:valAx>
        <c:axId val="10237990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Massa Afundados (%)</a:t>
                </a:r>
              </a:p>
            </c:rich>
          </c:tx>
          <c:layout>
            <c:manualLayout>
              <c:xMode val="edge"/>
              <c:yMode val="edge"/>
              <c:x val="0.89926289926289926"/>
              <c:y val="0.206081081081081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0924032"/>
        <c:crosses val="max"/>
        <c:crossBetween val="midCat"/>
        <c:majorUnit val="1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15" footer="0.4921259850000011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7</xdr:col>
      <xdr:colOff>723900</xdr:colOff>
      <xdr:row>24</xdr:row>
      <xdr:rowOff>142875</xdr:rowOff>
    </xdr:to>
    <xdr:graphicFrame macro="">
      <xdr:nvGraphicFramePr>
        <xdr:cNvPr id="10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0</xdr:row>
      <xdr:rowOff>104775</xdr:rowOff>
    </xdr:from>
    <xdr:to>
      <xdr:col>16</xdr:col>
      <xdr:colOff>1</xdr:colOff>
      <xdr:row>23</xdr:row>
      <xdr:rowOff>152400</xdr:rowOff>
    </xdr:to>
    <xdr:graphicFrame macro="">
      <xdr:nvGraphicFramePr>
        <xdr:cNvPr id="103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0.63974</cdr:x>
      <cdr:y>0.52779</cdr:y>
    </cdr:from>
    <cdr:to>
      <cdr:x>0.83366</cdr:x>
      <cdr:y>0.58457</cdr:y>
    </cdr:to>
    <cdr:sp macro="" textlink="">
      <cdr:nvSpPr>
        <cdr:cNvPr id="20504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7425" y="1506303"/>
          <a:ext cx="953086" cy="1617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Curva Densimétrica</a:t>
          </a:r>
        </a:p>
      </cdr:txBody>
    </cdr:sp>
  </cdr:relSizeAnchor>
  <cdr:relSizeAnchor xmlns:cdr="http://schemas.openxmlformats.org/drawingml/2006/chartDrawing">
    <cdr:from>
      <cdr:x>0.6162</cdr:x>
      <cdr:y>0.17089</cdr:y>
    </cdr:from>
    <cdr:to>
      <cdr:x>0.77506</cdr:x>
      <cdr:y>0.22767</cdr:y>
    </cdr:to>
    <cdr:sp macro="" textlink="">
      <cdr:nvSpPr>
        <cdr:cNvPr id="2050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1754" y="489860"/>
          <a:ext cx="780783" cy="1617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17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Curva dos NGM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0.19345</cdr:x>
      <cdr:y>0.56933</cdr:y>
    </cdr:from>
    <cdr:to>
      <cdr:x>0.45562</cdr:x>
      <cdr:y>0.62997</cdr:y>
    </cdr:to>
    <cdr:sp macro="" textlink="">
      <cdr:nvSpPr>
        <cdr:cNvPr id="245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4969" y="1613779"/>
          <a:ext cx="1018818" cy="17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Curva dos Flutuados</a:t>
          </a:r>
        </a:p>
      </cdr:txBody>
    </cdr:sp>
  </cdr:relSizeAnchor>
  <cdr:relSizeAnchor xmlns:cdr="http://schemas.openxmlformats.org/drawingml/2006/chartDrawing">
    <cdr:from>
      <cdr:x>0.5317</cdr:x>
      <cdr:y>0.19512</cdr:y>
    </cdr:from>
    <cdr:to>
      <cdr:x>0.81118</cdr:x>
      <cdr:y>0.25576</cdr:y>
    </cdr:to>
    <cdr:sp macro="" textlink="">
      <cdr:nvSpPr>
        <cdr:cNvPr id="2459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9481" y="555163"/>
          <a:ext cx="1086107" cy="17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Curva dos Afundados</a:t>
          </a:r>
        </a:p>
      </cdr:txBody>
    </cdr:sp>
  </cdr:relSizeAnchor>
  <cdr:relSizeAnchor xmlns:cdr="http://schemas.openxmlformats.org/drawingml/2006/chartDrawing">
    <cdr:from>
      <cdr:x>0.4066</cdr:x>
      <cdr:y>0.32993</cdr:y>
    </cdr:from>
    <cdr:to>
      <cdr:x>0.6173</cdr:x>
      <cdr:y>0.39056</cdr:y>
    </cdr:to>
    <cdr:sp macro="" textlink="">
      <cdr:nvSpPr>
        <cdr:cNvPr id="2459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3292" y="936511"/>
          <a:ext cx="818845" cy="17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Curva Elementar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55"/>
  <sheetViews>
    <sheetView tabSelected="1" workbookViewId="0">
      <selection activeCell="Q9" sqref="Q9"/>
    </sheetView>
  </sheetViews>
  <sheetFormatPr defaultRowHeight="12.75" x14ac:dyDescent="0.2"/>
  <cols>
    <col min="1" max="1" width="12.85546875" customWidth="1"/>
    <col min="2" max="2" width="12" customWidth="1"/>
    <col min="3" max="3" width="10.5703125" customWidth="1"/>
    <col min="4" max="4" width="11.42578125" customWidth="1"/>
    <col min="5" max="5" width="12" customWidth="1"/>
    <col min="6" max="6" width="10" customWidth="1"/>
    <col min="7" max="7" width="13.140625" customWidth="1"/>
    <col min="8" max="8" width="12.5703125" customWidth="1"/>
    <col min="9" max="9" width="12.28515625" customWidth="1"/>
  </cols>
  <sheetData>
    <row r="10" spans="11:11" x14ac:dyDescent="0.2">
      <c r="K10" s="1"/>
    </row>
    <row r="27" spans="1:11" x14ac:dyDescent="0.2">
      <c r="G27" s="1" t="s">
        <v>27</v>
      </c>
      <c r="H27" s="1"/>
      <c r="I27" s="1" t="s">
        <v>28</v>
      </c>
    </row>
    <row r="28" spans="1:11" x14ac:dyDescent="0.2">
      <c r="A28" s="17" t="s">
        <v>5</v>
      </c>
      <c r="B28" s="18" t="s">
        <v>4</v>
      </c>
      <c r="C28" s="18" t="s">
        <v>0</v>
      </c>
      <c r="D28" s="18" t="s">
        <v>3</v>
      </c>
      <c r="E28" s="18" t="s">
        <v>7</v>
      </c>
      <c r="F28" s="18" t="s">
        <v>11</v>
      </c>
      <c r="G28" s="18" t="s">
        <v>8</v>
      </c>
      <c r="H28" s="18" t="s">
        <v>7</v>
      </c>
      <c r="I28" s="18" t="s">
        <v>8</v>
      </c>
      <c r="J28" s="19" t="s">
        <v>10</v>
      </c>
      <c r="K28" s="20"/>
    </row>
    <row r="29" spans="1:11" x14ac:dyDescent="0.2">
      <c r="A29" s="21" t="s">
        <v>6</v>
      </c>
      <c r="B29" s="22"/>
      <c r="C29" s="23" t="s">
        <v>26</v>
      </c>
      <c r="D29" s="23" t="s">
        <v>26</v>
      </c>
      <c r="E29" s="22" t="s">
        <v>0</v>
      </c>
      <c r="F29" s="24"/>
      <c r="G29" s="22" t="s">
        <v>9</v>
      </c>
      <c r="H29" s="22" t="s">
        <v>0</v>
      </c>
      <c r="I29" s="22" t="s">
        <v>9</v>
      </c>
      <c r="J29" s="24"/>
      <c r="K29" s="25"/>
    </row>
    <row r="30" spans="1:11" x14ac:dyDescent="0.2">
      <c r="A30" s="5" t="s">
        <v>17</v>
      </c>
      <c r="B30" s="6">
        <v>1.3</v>
      </c>
      <c r="C30" s="7">
        <v>0.71</v>
      </c>
      <c r="D30" s="7">
        <v>10.26</v>
      </c>
      <c r="E30" s="7">
        <f>SUM(C30)</f>
        <v>0.71</v>
      </c>
      <c r="F30" s="4"/>
      <c r="G30" s="7">
        <f>(C30*D30)/E30</f>
        <v>10.26</v>
      </c>
      <c r="H30" s="8">
        <f t="shared" ref="H30:H41" si="0">H31+C30</f>
        <v>99.999999999999986</v>
      </c>
      <c r="I30" s="9">
        <f t="shared" ref="I30:I42" si="1">((C30*D30)+(H31*I31))/H30</f>
        <v>54.120932000000003</v>
      </c>
      <c r="J30" s="7">
        <f>D30</f>
        <v>10.26</v>
      </c>
      <c r="K30" s="10">
        <f>E30</f>
        <v>0.71</v>
      </c>
    </row>
    <row r="31" spans="1:11" x14ac:dyDescent="0.2">
      <c r="A31" s="5" t="s">
        <v>18</v>
      </c>
      <c r="B31" s="6">
        <v>1.4</v>
      </c>
      <c r="C31" s="7">
        <v>0.82</v>
      </c>
      <c r="D31" s="7">
        <v>17.260000000000002</v>
      </c>
      <c r="E31" s="7">
        <f t="shared" ref="E31:E43" si="2">SUM(E30,C31)</f>
        <v>1.5299999999999998</v>
      </c>
      <c r="F31" s="7">
        <f>E32-E30</f>
        <v>4.9899999999999993</v>
      </c>
      <c r="G31" s="7">
        <f t="shared" ref="G31:G43" si="3">((G30*E30)+(C31*D31))/E31</f>
        <v>14.011633986928105</v>
      </c>
      <c r="H31" s="7">
        <f t="shared" si="0"/>
        <v>99.289999999999992</v>
      </c>
      <c r="I31" s="9">
        <f t="shared" si="1"/>
        <v>54.434571457347161</v>
      </c>
      <c r="J31" s="7">
        <f t="shared" ref="J31:J42" si="4">D31</f>
        <v>17.260000000000002</v>
      </c>
      <c r="K31" s="10">
        <f t="shared" ref="K31:K43" si="5">E30+C31/2</f>
        <v>1.1199999999999999</v>
      </c>
    </row>
    <row r="32" spans="1:11" x14ac:dyDescent="0.2">
      <c r="A32" s="5" t="s">
        <v>1</v>
      </c>
      <c r="B32" s="6">
        <v>1.5</v>
      </c>
      <c r="C32" s="7">
        <v>4.17</v>
      </c>
      <c r="D32" s="7">
        <v>25.85</v>
      </c>
      <c r="E32" s="7">
        <f t="shared" si="2"/>
        <v>5.6999999999999993</v>
      </c>
      <c r="F32" s="7">
        <f t="shared" ref="F32:F42" si="6">E33-E31</f>
        <v>8.9500000000000011</v>
      </c>
      <c r="G32" s="7">
        <f t="shared" si="3"/>
        <v>22.672333333333338</v>
      </c>
      <c r="H32" s="7">
        <f t="shared" si="0"/>
        <v>98.47</v>
      </c>
      <c r="I32" s="9">
        <f t="shared" si="1"/>
        <v>54.744139331776175</v>
      </c>
      <c r="J32" s="7">
        <f t="shared" si="4"/>
        <v>25.85</v>
      </c>
      <c r="K32" s="10">
        <f t="shared" si="5"/>
        <v>3.6149999999999998</v>
      </c>
    </row>
    <row r="33" spans="1:11" x14ac:dyDescent="0.2">
      <c r="A33" s="5" t="s">
        <v>12</v>
      </c>
      <c r="B33" s="6">
        <v>1.6</v>
      </c>
      <c r="C33" s="7">
        <v>4.78</v>
      </c>
      <c r="D33" s="7">
        <v>34.520000000000003</v>
      </c>
      <c r="E33" s="7">
        <f t="shared" si="2"/>
        <v>10.48</v>
      </c>
      <c r="F33" s="7">
        <f t="shared" si="6"/>
        <v>18.23</v>
      </c>
      <c r="G33" s="7">
        <f t="shared" si="3"/>
        <v>28.076135496183209</v>
      </c>
      <c r="H33" s="7">
        <f t="shared" si="0"/>
        <v>94.3</v>
      </c>
      <c r="I33" s="9">
        <f t="shared" si="1"/>
        <v>56.02185471898197</v>
      </c>
      <c r="J33" s="7">
        <f t="shared" si="4"/>
        <v>34.520000000000003</v>
      </c>
      <c r="K33" s="10">
        <f t="shared" si="5"/>
        <v>8.09</v>
      </c>
    </row>
    <row r="34" spans="1:11" x14ac:dyDescent="0.2">
      <c r="A34" s="5" t="s">
        <v>13</v>
      </c>
      <c r="B34" s="6">
        <v>1.7</v>
      </c>
      <c r="C34" s="7">
        <v>13.45</v>
      </c>
      <c r="D34" s="7">
        <v>42.78</v>
      </c>
      <c r="E34" s="7">
        <f t="shared" si="2"/>
        <v>23.93</v>
      </c>
      <c r="F34" s="7">
        <f t="shared" si="6"/>
        <v>44.59</v>
      </c>
      <c r="G34" s="7">
        <f t="shared" si="3"/>
        <v>36.340530714584204</v>
      </c>
      <c r="H34" s="7">
        <f t="shared" si="0"/>
        <v>89.52</v>
      </c>
      <c r="I34" s="9">
        <f t="shared" si="1"/>
        <v>57.169965370866841</v>
      </c>
      <c r="J34" s="7">
        <f t="shared" si="4"/>
        <v>42.78</v>
      </c>
      <c r="K34" s="10">
        <f t="shared" si="5"/>
        <v>17.204999999999998</v>
      </c>
    </row>
    <row r="35" spans="1:11" x14ac:dyDescent="0.2">
      <c r="A35" s="5" t="s">
        <v>14</v>
      </c>
      <c r="B35" s="6">
        <v>1.8</v>
      </c>
      <c r="C35" s="7">
        <v>31.14</v>
      </c>
      <c r="D35" s="7">
        <v>49.59</v>
      </c>
      <c r="E35" s="7">
        <f t="shared" si="2"/>
        <v>55.07</v>
      </c>
      <c r="F35" s="7">
        <f t="shared" si="6"/>
        <v>50.74</v>
      </c>
      <c r="G35" s="7">
        <f t="shared" si="3"/>
        <v>43.832603958598149</v>
      </c>
      <c r="H35" s="7">
        <f t="shared" si="0"/>
        <v>76.069999999999993</v>
      </c>
      <c r="I35" s="9">
        <f t="shared" si="1"/>
        <v>59.714267122387277</v>
      </c>
      <c r="J35" s="7">
        <f t="shared" si="4"/>
        <v>49.59</v>
      </c>
      <c r="K35" s="10">
        <f t="shared" si="5"/>
        <v>39.5</v>
      </c>
    </row>
    <row r="36" spans="1:11" x14ac:dyDescent="0.2">
      <c r="A36" s="5" t="s">
        <v>15</v>
      </c>
      <c r="B36" s="6">
        <v>1.9</v>
      </c>
      <c r="C36" s="7">
        <v>19.600000000000001</v>
      </c>
      <c r="D36" s="7">
        <v>54.49</v>
      </c>
      <c r="E36" s="7">
        <f t="shared" si="2"/>
        <v>74.67</v>
      </c>
      <c r="F36" s="7">
        <f t="shared" si="6"/>
        <v>28.009999999999998</v>
      </c>
      <c r="G36" s="7">
        <f t="shared" si="3"/>
        <v>46.630045533681532</v>
      </c>
      <c r="H36" s="7">
        <f t="shared" si="0"/>
        <v>44.93</v>
      </c>
      <c r="I36" s="9">
        <f t="shared" si="1"/>
        <v>66.731175161362117</v>
      </c>
      <c r="J36" s="7">
        <f t="shared" si="4"/>
        <v>54.49</v>
      </c>
      <c r="K36" s="10">
        <f t="shared" si="5"/>
        <v>64.87</v>
      </c>
    </row>
    <row r="37" spans="1:11" x14ac:dyDescent="0.2">
      <c r="A37" s="5" t="s">
        <v>16</v>
      </c>
      <c r="B37" s="6" t="s">
        <v>25</v>
      </c>
      <c r="C37" s="7">
        <v>8.41</v>
      </c>
      <c r="D37" s="7">
        <v>58.38</v>
      </c>
      <c r="E37" s="7">
        <f t="shared" si="2"/>
        <v>83.08</v>
      </c>
      <c r="F37" s="7">
        <f t="shared" si="6"/>
        <v>10.149999999999991</v>
      </c>
      <c r="G37" s="7">
        <f t="shared" si="3"/>
        <v>47.819466779008188</v>
      </c>
      <c r="H37" s="7">
        <f t="shared" si="0"/>
        <v>25.33</v>
      </c>
      <c r="I37" s="9">
        <f t="shared" si="1"/>
        <v>76.203225424397942</v>
      </c>
      <c r="J37" s="7">
        <f t="shared" si="4"/>
        <v>58.38</v>
      </c>
      <c r="K37" s="10">
        <f t="shared" si="5"/>
        <v>78.875</v>
      </c>
    </row>
    <row r="38" spans="1:11" x14ac:dyDescent="0.2">
      <c r="A38" s="5" t="s">
        <v>19</v>
      </c>
      <c r="B38" s="6">
        <v>2.1</v>
      </c>
      <c r="C38" s="7">
        <v>1.74</v>
      </c>
      <c r="D38" s="7">
        <v>60.08</v>
      </c>
      <c r="E38" s="7">
        <f t="shared" si="2"/>
        <v>84.82</v>
      </c>
      <c r="F38" s="7">
        <f>E39-E37</f>
        <v>4.4399999999999977</v>
      </c>
      <c r="G38" s="7">
        <f t="shared" si="3"/>
        <v>48.070979721763742</v>
      </c>
      <c r="H38" s="7">
        <f t="shared" si="0"/>
        <v>16.919999999999998</v>
      </c>
      <c r="I38" s="9">
        <f t="shared" si="1"/>
        <v>85.062169030732875</v>
      </c>
      <c r="J38" s="7">
        <f t="shared" si="4"/>
        <v>60.08</v>
      </c>
      <c r="K38" s="10">
        <f t="shared" si="5"/>
        <v>83.95</v>
      </c>
    </row>
    <row r="39" spans="1:11" x14ac:dyDescent="0.2">
      <c r="A39" s="5" t="s">
        <v>20</v>
      </c>
      <c r="B39" s="6">
        <v>2.2000000000000002</v>
      </c>
      <c r="C39" s="11">
        <v>2.7</v>
      </c>
      <c r="D39" s="7">
        <v>68.22</v>
      </c>
      <c r="E39" s="7">
        <f t="shared" si="2"/>
        <v>87.52</v>
      </c>
      <c r="F39" s="7">
        <f t="shared" si="6"/>
        <v>4.4399999999999977</v>
      </c>
      <c r="G39" s="7">
        <f t="shared" si="3"/>
        <v>48.692578839122497</v>
      </c>
      <c r="H39" s="7">
        <f t="shared" si="0"/>
        <v>15.18</v>
      </c>
      <c r="I39" s="9">
        <f t="shared" si="1"/>
        <v>87.925737812911734</v>
      </c>
      <c r="J39" s="7">
        <f t="shared" si="4"/>
        <v>68.22</v>
      </c>
      <c r="K39" s="10">
        <f t="shared" si="5"/>
        <v>86.169999999999987</v>
      </c>
    </row>
    <row r="40" spans="1:11" x14ac:dyDescent="0.2">
      <c r="A40" s="5" t="s">
        <v>21</v>
      </c>
      <c r="B40" s="6">
        <v>2.2999999999999998</v>
      </c>
      <c r="C40" s="7">
        <v>1.74</v>
      </c>
      <c r="D40" s="7">
        <v>79.58</v>
      </c>
      <c r="E40" s="7">
        <f t="shared" si="2"/>
        <v>89.259999999999991</v>
      </c>
      <c r="F40" s="7">
        <f t="shared" si="6"/>
        <v>3.0099999999999909</v>
      </c>
      <c r="G40" s="7">
        <f t="shared" si="3"/>
        <v>49.294686309657187</v>
      </c>
      <c r="H40" s="7">
        <f t="shared" si="0"/>
        <v>12.479999999999999</v>
      </c>
      <c r="I40" s="9">
        <f t="shared" si="1"/>
        <v>92.18899839743591</v>
      </c>
      <c r="J40" s="7">
        <f t="shared" si="4"/>
        <v>79.58</v>
      </c>
      <c r="K40" s="10">
        <f t="shared" si="5"/>
        <v>88.39</v>
      </c>
    </row>
    <row r="41" spans="1:11" x14ac:dyDescent="0.2">
      <c r="A41" s="5" t="s">
        <v>22</v>
      </c>
      <c r="B41" s="6">
        <v>2.4</v>
      </c>
      <c r="C41" s="7">
        <v>1.27</v>
      </c>
      <c r="D41" s="7">
        <v>83.21</v>
      </c>
      <c r="E41" s="7">
        <f t="shared" si="2"/>
        <v>90.529999999999987</v>
      </c>
      <c r="F41" s="7">
        <f t="shared" si="6"/>
        <v>2.1400000000000006</v>
      </c>
      <c r="G41" s="7">
        <f t="shared" si="3"/>
        <v>49.770467248425945</v>
      </c>
      <c r="H41" s="7">
        <f t="shared" si="0"/>
        <v>10.739999999999998</v>
      </c>
      <c r="I41" s="9">
        <f t="shared" si="1"/>
        <v>94.23179702048418</v>
      </c>
      <c r="J41" s="7">
        <f t="shared" si="4"/>
        <v>83.21</v>
      </c>
      <c r="K41" s="10">
        <f t="shared" si="5"/>
        <v>89.894999999999996</v>
      </c>
    </row>
    <row r="42" spans="1:11" x14ac:dyDescent="0.2">
      <c r="A42" s="5" t="s">
        <v>23</v>
      </c>
      <c r="B42" s="6">
        <v>2.5</v>
      </c>
      <c r="C42" s="7">
        <v>0.87</v>
      </c>
      <c r="D42" s="7">
        <v>84.44</v>
      </c>
      <c r="E42" s="7">
        <f t="shared" si="2"/>
        <v>91.399999999999991</v>
      </c>
      <c r="F42" s="7">
        <f t="shared" si="6"/>
        <v>9.4699999999999989</v>
      </c>
      <c r="G42" s="7">
        <f t="shared" si="3"/>
        <v>50.100472647702418</v>
      </c>
      <c r="H42" s="7">
        <f>H43+C42</f>
        <v>9.4699999999999989</v>
      </c>
      <c r="I42" s="9">
        <f t="shared" si="1"/>
        <v>95.709904963041197</v>
      </c>
      <c r="J42" s="7">
        <f t="shared" si="4"/>
        <v>84.44</v>
      </c>
      <c r="K42" s="10">
        <f t="shared" si="5"/>
        <v>90.964999999999989</v>
      </c>
    </row>
    <row r="43" spans="1:11" x14ac:dyDescent="0.2">
      <c r="A43" s="5" t="s">
        <v>24</v>
      </c>
      <c r="B43" s="7"/>
      <c r="C43" s="11">
        <v>8.6</v>
      </c>
      <c r="D43" s="11">
        <v>96.85</v>
      </c>
      <c r="E43" s="8">
        <f t="shared" si="2"/>
        <v>99.999999999999986</v>
      </c>
      <c r="F43" s="4"/>
      <c r="G43" s="7">
        <f t="shared" si="3"/>
        <v>54.12093200000001</v>
      </c>
      <c r="H43" s="11">
        <v>8.6</v>
      </c>
      <c r="I43" s="7">
        <f>(D43*C43)/H43</f>
        <v>96.85</v>
      </c>
      <c r="J43" s="7">
        <f>D43</f>
        <v>96.85</v>
      </c>
      <c r="K43" s="10">
        <f t="shared" si="5"/>
        <v>95.699999999999989</v>
      </c>
    </row>
    <row r="44" spans="1:11" x14ac:dyDescent="0.2">
      <c r="A44" s="12" t="s">
        <v>2</v>
      </c>
      <c r="B44" s="13"/>
      <c r="C44" s="14">
        <f>SUM(C30:C43)</f>
        <v>99.999999999999986</v>
      </c>
      <c r="D44" s="15">
        <f>(C30*D30+C31*D31+C32*D32+C33*D33+C34*D34+C35*D35+C36*D36+C37*D37+C38*D38+C39*D39+C40*D40+C41*D41+C42*D42+C43*D43)/C44</f>
        <v>54.12093200000001</v>
      </c>
      <c r="E44" s="13"/>
      <c r="F44" s="13"/>
      <c r="G44" s="13"/>
      <c r="H44" s="13"/>
      <c r="I44" s="13"/>
      <c r="J44" s="13"/>
      <c r="K44" s="16"/>
    </row>
    <row r="45" spans="1:11" x14ac:dyDescent="0.2">
      <c r="I45" s="2"/>
    </row>
    <row r="46" spans="1:11" x14ac:dyDescent="0.2">
      <c r="I46" s="2"/>
    </row>
    <row r="47" spans="1:11" x14ac:dyDescent="0.2">
      <c r="I47" s="2"/>
    </row>
    <row r="48" spans="1:11" x14ac:dyDescent="0.2">
      <c r="I48" s="2"/>
    </row>
    <row r="49" spans="9:9" x14ac:dyDescent="0.2">
      <c r="I49" s="2"/>
    </row>
    <row r="50" spans="9:9" x14ac:dyDescent="0.2">
      <c r="I50" s="2"/>
    </row>
    <row r="51" spans="9:9" x14ac:dyDescent="0.2">
      <c r="I51" s="2"/>
    </row>
    <row r="52" spans="9:9" x14ac:dyDescent="0.2">
      <c r="I52" s="2"/>
    </row>
    <row r="53" spans="9:9" x14ac:dyDescent="0.2">
      <c r="I53" s="2"/>
    </row>
    <row r="54" spans="9:9" x14ac:dyDescent="0.2">
      <c r="I54" s="2"/>
    </row>
    <row r="55" spans="9:9" x14ac:dyDescent="0.2">
      <c r="I55" s="3"/>
    </row>
  </sheetData>
  <dataConsolidate/>
  <phoneticPr fontId="0" type="noConversion"/>
  <pageMargins left="0.78740157480314965" right="0.78740157480314965" top="0.98425196850393704" bottom="0.98425196850393704" header="0.51181102362204722" footer="0.51181102362204722"/>
  <pageSetup scale="8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Geral</vt:lpstr>
      <vt:lpstr>Geral!Area_de_impressao</vt:lpstr>
    </vt:vector>
  </TitlesOfParts>
  <Company>LAPROM-CT-UFRGS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Preferred User</dc:creator>
  <cp:lastModifiedBy>Raul</cp:lastModifiedBy>
  <cp:lastPrinted>2012-01-10T12:19:18Z</cp:lastPrinted>
  <dcterms:created xsi:type="dcterms:W3CDTF">1999-01-12T15:40:14Z</dcterms:created>
  <dcterms:modified xsi:type="dcterms:W3CDTF">2014-05-22T16:48:04Z</dcterms:modified>
</cp:coreProperties>
</file>