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UNI\2020\cursos durante pandemia\curso nivelamento eletrostática\Listas Fábio\Lista 1\"/>
    </mc:Choice>
  </mc:AlternateContent>
  <bookViews>
    <workbookView xWindow="0" yWindow="0" windowWidth="14370" windowHeight="616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R25" i="1"/>
  <c r="R19" i="1"/>
  <c r="R18" i="1"/>
  <c r="R15" i="1"/>
  <c r="R9" i="1"/>
  <c r="R6" i="1"/>
  <c r="R14" i="1"/>
  <c r="AE29" i="1"/>
  <c r="AC29" i="1"/>
  <c r="AE26" i="1"/>
  <c r="AD26" i="1"/>
  <c r="AE25" i="1"/>
  <c r="AD25" i="1"/>
  <c r="Z25" i="1"/>
  <c r="AC21" i="1"/>
  <c r="AE16" i="1"/>
  <c r="AD16" i="1"/>
  <c r="AC16" i="1"/>
  <c r="AE15" i="1"/>
  <c r="Z15" i="1"/>
  <c r="AE14" i="1"/>
  <c r="Z13" i="1"/>
  <c r="AE12" i="1"/>
  <c r="AE18" i="1" l="1"/>
  <c r="AD18" i="1"/>
  <c r="AC18" i="1"/>
  <c r="AE11" i="1"/>
  <c r="AD11" i="1"/>
  <c r="AE9" i="1"/>
  <c r="AE6" i="1"/>
  <c r="Y28" i="1" l="1"/>
  <c r="X28" i="1"/>
  <c r="Y12" i="1"/>
  <c r="Y26" i="1"/>
  <c r="X26" i="1"/>
  <c r="X16" i="1"/>
  <c r="Y11" i="1"/>
  <c r="X11" i="1"/>
  <c r="X6" i="1"/>
  <c r="I6" i="1" l="1"/>
  <c r="I29" i="1"/>
  <c r="I27" i="1"/>
  <c r="I25" i="1"/>
  <c r="I23" i="1"/>
  <c r="I21" i="1"/>
  <c r="I19" i="1"/>
  <c r="I17" i="1"/>
  <c r="I15" i="1"/>
  <c r="I11" i="1"/>
  <c r="I9" i="1"/>
  <c r="I7" i="1"/>
  <c r="I5" i="1"/>
  <c r="I8" i="1"/>
  <c r="I10" i="1"/>
  <c r="I12" i="1"/>
  <c r="I14" i="1"/>
  <c r="I16" i="1"/>
  <c r="I18" i="1"/>
  <c r="I20" i="1"/>
  <c r="I22" i="1"/>
  <c r="I24" i="1"/>
  <c r="I26" i="1"/>
  <c r="I28" i="1"/>
  <c r="I4" i="1"/>
  <c r="I13" i="1" l="1"/>
</calcChain>
</file>

<file path=xl/comments1.xml><?xml version="1.0" encoding="utf-8"?>
<comments xmlns="http://schemas.openxmlformats.org/spreadsheetml/2006/main">
  <authors>
    <author>USER</author>
  </authors>
  <commentList>
    <comment ref="O6" authorId="0" shapeId="0">
      <text>
        <r>
          <rPr>
            <b/>
            <sz val="9"/>
            <color indexed="81"/>
            <rFont val="Segoe UI"/>
            <charset val="1"/>
          </rPr>
          <t>Faltou o desenvolvimento da questão.</t>
        </r>
      </text>
    </comment>
    <comment ref="R6" authorId="0" shapeId="0">
      <text>
        <r>
          <rPr>
            <b/>
            <sz val="9"/>
            <color indexed="81"/>
            <rFont val="Segoe UI"/>
            <charset val="1"/>
          </rPr>
          <t>Alternativa a) e b) incorretas, não foi envolvido cálculo para chegar à resposta.</t>
        </r>
      </text>
    </comment>
    <comment ref="U6" authorId="0" shapeId="0">
      <text>
        <r>
          <rPr>
            <b/>
            <sz val="9"/>
            <color indexed="81"/>
            <rFont val="Segoe UI"/>
            <charset val="1"/>
          </rPr>
          <t>Faltou usar as definições dos prefixos métricos para expressar cada uma dessas quantidades sem prefixos.</t>
        </r>
      </text>
    </comment>
    <comment ref="X6" authorId="0" shapeId="0">
      <text>
        <r>
          <rPr>
            <b/>
            <sz val="9"/>
            <color indexed="81"/>
            <rFont val="Segoe UI"/>
            <charset val="1"/>
          </rPr>
          <t>Alternativas a) e c) incorretas.</t>
        </r>
      </text>
    </comment>
    <comment ref="Y6" authorId="0" shapeId="0">
      <text>
        <r>
          <rPr>
            <b/>
            <sz val="9"/>
            <color indexed="81"/>
            <rFont val="Segoe UI"/>
            <charset val="1"/>
          </rPr>
          <t>Alternativas a) e b) incorretas.</t>
        </r>
      </text>
    </comment>
    <comment ref="AE6" authorId="0" shapeId="0">
      <text>
        <r>
          <rPr>
            <b/>
            <sz val="9"/>
            <color indexed="81"/>
            <rFont val="Segoe UI"/>
            <charset val="1"/>
          </rPr>
          <t>Alternativas a) e b) incorretas.</t>
        </r>
      </text>
    </comment>
    <comment ref="AG6" authorId="0" shapeId="0">
      <text>
        <r>
          <rPr>
            <b/>
            <sz val="9"/>
            <color indexed="81"/>
            <rFont val="Segoe UI"/>
            <charset val="1"/>
          </rPr>
          <t>Alternativa b) incorreta. (b) Duas grandezas podem ser multiplicadas ou divididas, dando origem a outras grandezas. Obs: a alternativa c) foi anulada, devido à informações não precisas em aula. (c) Certo, todos os fatores de conversão valem 1. Exemplo: (1 min./60 seg.) = 1.</t>
        </r>
      </text>
    </comment>
    <comment ref="AH6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Y9" authorId="0" shapeId="0">
      <text>
        <r>
          <rPr>
            <b/>
            <sz val="9"/>
            <color indexed="81"/>
            <rFont val="Segoe UI"/>
            <charset val="1"/>
          </rPr>
          <t>Alternativas a) e b) incorretas.</t>
        </r>
      </text>
    </comment>
    <comment ref="AE9" authorId="0" shapeId="0">
      <text>
        <r>
          <rPr>
            <b/>
            <sz val="9"/>
            <color indexed="81"/>
            <rFont val="Segoe UI"/>
            <charset val="1"/>
          </rPr>
          <t>Alternativa d) incorreta.</t>
        </r>
      </text>
    </comment>
    <comment ref="AG9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N11" authorId="0" shapeId="0">
      <text>
        <r>
          <rPr>
            <b/>
            <sz val="9"/>
            <color indexed="81"/>
            <rFont val="Segoe UI"/>
            <charset val="1"/>
          </rPr>
          <t>Faltou a unidade (massa em kg) e o trabalho.</t>
        </r>
      </text>
    </comment>
    <comment ref="Q11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final.</t>
        </r>
      </text>
    </comment>
    <comment ref="U11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11" authorId="0" shapeId="0">
      <text>
        <r>
          <rPr>
            <b/>
            <sz val="9"/>
            <color indexed="81"/>
            <rFont val="Segoe UI"/>
            <charset val="1"/>
          </rPr>
          <t>Faltou usar o fator de conversão 1 mi = 1,61 km para converter velocidade de km/h em mi/h. Encontrando a velocidade do avião em km/h e após converter em km/h.</t>
        </r>
      </text>
    </comment>
    <comment ref="X11" authorId="0" shapeId="0">
      <text>
        <r>
          <rPr>
            <b/>
            <sz val="9"/>
            <color indexed="81"/>
            <rFont val="Segoe UI"/>
            <charset val="1"/>
          </rPr>
          <t>Alternativa c) incorreta.</t>
        </r>
      </text>
    </comment>
    <comment ref="Y11" authorId="0" shapeId="0">
      <text>
        <r>
          <rPr>
            <b/>
            <sz val="9"/>
            <color indexed="81"/>
            <rFont val="Segoe UI"/>
            <charset val="1"/>
          </rPr>
          <t xml:space="preserve">Alternativas b), c) e d) incorretas. Faltou a unidade correta na alternativa a). </t>
        </r>
      </text>
    </comment>
    <comment ref="AD11" authorId="0" shapeId="0">
      <text>
        <r>
          <rPr>
            <b/>
            <sz val="9"/>
            <color indexed="81"/>
            <rFont val="Segoe UI"/>
            <family val="2"/>
          </rPr>
          <t>Alternativa d) incorreta.</t>
        </r>
      </text>
    </comment>
    <comment ref="AE11" authorId="0" shapeId="0">
      <text>
        <r>
          <rPr>
            <b/>
            <sz val="9"/>
            <color indexed="81"/>
            <rFont val="Segoe UI"/>
            <family val="2"/>
          </rPr>
          <t>Alternativas d) e e) incorretas. Na alternativa d) faltou deixar a resposta em notação científica.</t>
        </r>
      </text>
    </comment>
    <comment ref="AG11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11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J12" authorId="0" shapeId="0">
      <text>
        <r>
          <rPr>
            <b/>
            <sz val="9"/>
            <color indexed="81"/>
            <rFont val="Segoe UI"/>
            <charset val="1"/>
          </rPr>
          <t>Faltou o diagrama de corpo livre e desenvolvimento.</t>
        </r>
      </text>
    </comment>
    <comment ref="M12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N12" authorId="0" shapeId="0">
      <text>
        <r>
          <rPr>
            <b/>
            <sz val="9"/>
            <color indexed="81"/>
            <rFont val="Segoe UI"/>
            <charset val="1"/>
          </rPr>
          <t>Faltou o diagrama de corpo livre e desenvolvimento.</t>
        </r>
      </text>
    </comment>
    <comment ref="O12" authorId="0" shapeId="0">
      <text>
        <r>
          <rPr>
            <b/>
            <sz val="9"/>
            <color indexed="81"/>
            <rFont val="Segoe UI"/>
            <charset val="1"/>
          </rPr>
          <t>Faltou a unidade (metro) na resposta final.</t>
        </r>
      </text>
    </comment>
    <comment ref="Q12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U12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12" authorId="0" shapeId="0">
      <text>
        <r>
          <rPr>
            <b/>
            <sz val="9"/>
            <color indexed="81"/>
            <rFont val="Segoe UI"/>
            <charset val="1"/>
          </rPr>
          <t>Faltou multiplicar por 2 (velocidade do avião é o dobro da vel. da luz) e usar o fator de conversão 1 mi = 1,61 km para converter velocidade de km/h em mi/h. Encontrando a velocidade do avião em km/h e após converter em km/h.</t>
        </r>
      </text>
    </comment>
    <comment ref="Y12" authorId="0" shapeId="0">
      <text>
        <r>
          <rPr>
            <b/>
            <sz val="9"/>
            <color indexed="81"/>
            <rFont val="Segoe UI"/>
            <charset val="1"/>
          </rPr>
          <t>Alternativas a), b) e c) incorretas. Faltou a unidade correta na alternativa d). E também faltou o desenvolvimento.</t>
        </r>
      </text>
    </comment>
    <comment ref="AA12" authorId="0" shapeId="0">
      <text>
        <r>
          <rPr>
            <b/>
            <sz val="9"/>
            <color indexed="81"/>
            <rFont val="Segoe UI"/>
            <charset val="1"/>
          </rPr>
          <t>O número 0,0005130 tem quatro algarismos significativos.</t>
        </r>
      </text>
    </comment>
    <comment ref="AD12" authorId="0" shapeId="0">
      <text>
        <r>
          <rPr>
            <b/>
            <sz val="9"/>
            <color indexed="81"/>
            <rFont val="Segoe UI"/>
            <charset val="1"/>
          </rPr>
          <t>Faltou responder em notação científica em todas as alternativas.</t>
        </r>
      </text>
    </comment>
    <comment ref="AE12" authorId="0" shapeId="0">
      <text>
        <r>
          <rPr>
            <b/>
            <sz val="9"/>
            <color indexed="81"/>
            <rFont val="Segoe UI"/>
            <charset val="1"/>
          </rPr>
          <t>Alternativa c) incorreta. Faltou desenvolvimento em todas as alternativas.</t>
        </r>
      </text>
    </comment>
    <comment ref="AG12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12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O13" authorId="0" shapeId="0">
      <text>
        <r>
          <rPr>
            <b/>
            <sz val="9"/>
            <color indexed="81"/>
            <rFont val="Segoe UI"/>
            <charset val="1"/>
          </rPr>
          <t>Faltou a unidade (metro) na resposta final.</t>
        </r>
      </text>
    </comment>
    <comment ref="Z13" authorId="0" shapeId="0">
      <text>
        <r>
          <rPr>
            <b/>
            <sz val="9"/>
            <color indexed="81"/>
            <rFont val="Segoe UI"/>
            <charset val="1"/>
          </rPr>
          <t>Alternativa c) incorreta.</t>
        </r>
      </text>
    </comment>
    <comment ref="Q14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final.</t>
        </r>
      </text>
    </comment>
    <comment ref="R14" authorId="0" shapeId="0">
      <text>
        <r>
          <rPr>
            <b/>
            <sz val="9"/>
            <color indexed="81"/>
            <rFont val="Segoe UI"/>
            <charset val="1"/>
          </rPr>
          <t>Alternativa b) incorreta. O volume da esfera é V=(4π∙R^3)/3.
Alternativa c) incorreta. 1,25e+11 cm^3 = 1,25e+5 m^3.</t>
        </r>
      </text>
    </comment>
    <comment ref="X14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</t>
        </r>
      </text>
    </comment>
    <comment ref="Y14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</t>
        </r>
      </text>
    </comment>
    <comment ref="AE14" authorId="0" shapeId="0">
      <text>
        <r>
          <rPr>
            <b/>
            <sz val="9"/>
            <color indexed="81"/>
            <rFont val="Segoe UI"/>
            <charset val="1"/>
          </rPr>
          <t>Alternativa b) incorreta. Faltou desenvolvimento em todas as alternativas.</t>
        </r>
      </text>
    </comment>
    <comment ref="AG14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Q15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final.</t>
        </r>
      </text>
    </comment>
    <comment ref="U15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15" authorId="0" shapeId="0">
      <text>
        <r>
          <rPr>
            <b/>
            <sz val="9"/>
            <color indexed="81"/>
            <rFont val="Segoe UI"/>
            <charset val="1"/>
          </rPr>
          <t>Faltou converter a velocidade em mi/h.</t>
        </r>
      </text>
    </comment>
    <comment ref="Z15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AD15" authorId="0" shapeId="0">
      <text>
        <r>
          <rPr>
            <b/>
            <sz val="9"/>
            <color indexed="81"/>
            <rFont val="Segoe UI"/>
            <charset val="1"/>
          </rPr>
          <t>Faltou deixar a resposta da alternativa a) em notação científica.</t>
        </r>
      </text>
    </comment>
    <comment ref="AE15" authorId="0" shapeId="0">
      <text>
        <r>
          <rPr>
            <b/>
            <sz val="9"/>
            <color indexed="81"/>
            <rFont val="Segoe UI"/>
            <charset val="1"/>
          </rPr>
          <t>Alternativas a), b), c) e d) incorretas.</t>
        </r>
      </text>
    </comment>
    <comment ref="AG15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J16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final.</t>
        </r>
      </text>
    </comment>
    <comment ref="M16" authorId="0" shapeId="0">
      <text>
        <r>
          <rPr>
            <b/>
            <sz val="9"/>
            <color indexed="81"/>
            <rFont val="Segoe UI"/>
            <charset val="1"/>
          </rPr>
          <t>Faltou a unidade (energia) na resposta final.</t>
        </r>
      </text>
    </comment>
    <comment ref="N16" authorId="0" shapeId="0">
      <text>
        <r>
          <rPr>
            <b/>
            <sz val="9"/>
            <color indexed="81"/>
            <rFont val="Segoe UI"/>
            <charset val="1"/>
          </rPr>
          <t>Faltou a unidade (massa em kg) e o trabalho.</t>
        </r>
      </text>
    </comment>
    <comment ref="O16" authorId="0" shapeId="0">
      <text>
        <r>
          <rPr>
            <b/>
            <sz val="9"/>
            <color indexed="81"/>
            <rFont val="Segoe UI"/>
            <charset val="1"/>
          </rPr>
          <t>Faltou a unidade (metro) na resposta final.</t>
        </r>
      </text>
    </comment>
    <comment ref="Q16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final.</t>
        </r>
      </text>
    </comment>
    <comment ref="U16" authorId="0" shapeId="0">
      <text>
        <r>
          <rPr>
            <b/>
            <sz val="9"/>
            <color indexed="81"/>
            <rFont val="Segoe UI"/>
            <charset val="1"/>
          </rPr>
          <t>Faltou usar as definições dos prefixos métricos para expressar cada uma dessas quantidades sem prefixos.</t>
        </r>
      </text>
    </comment>
    <comment ref="X16" authorId="0" shapeId="0">
      <text>
        <r>
          <rPr>
            <b/>
            <sz val="9"/>
            <color indexed="81"/>
            <rFont val="Segoe UI"/>
            <charset val="1"/>
          </rPr>
          <t>Alternativas a) e c) incorretas. Faltou o desenvolvimento nas alternativas.</t>
        </r>
      </text>
    </comment>
    <comment ref="Y16" authorId="0" shapeId="0">
      <text>
        <r>
          <rPr>
            <b/>
            <sz val="9"/>
            <color indexed="81"/>
            <rFont val="Segoe UI"/>
            <charset val="1"/>
          </rPr>
          <t>Faltou usar os fatores de conversão 1 h = 3600 s, 1,609 km = 1 mi, e 1 mi = 5280 pés para fazer essas conversões.</t>
        </r>
      </text>
    </comment>
    <comment ref="Z16" authorId="0" shapeId="0">
      <text>
        <r>
          <rPr>
            <b/>
            <sz val="9"/>
            <color indexed="81"/>
            <rFont val="Segoe UI"/>
            <charset val="1"/>
          </rPr>
          <t>Faltou tratar as unidades SI como se fossem quantidades algébricas para simplificar cada uma dessas combinações de quantidades físicas e constantes.</t>
        </r>
      </text>
    </comment>
    <comment ref="AA16" authorId="0" shapeId="0">
      <text>
        <r>
          <rPr>
            <b/>
            <sz val="9"/>
            <color indexed="81"/>
            <rFont val="Segoe UI"/>
            <charset val="1"/>
          </rPr>
          <t>O número 0,0005130 tem quatro algarismos significativos. Alternativa c).</t>
        </r>
      </text>
    </comment>
    <comment ref="AC16" authorId="0" shapeId="0">
      <text>
        <r>
          <rPr>
            <b/>
            <sz val="9"/>
            <color indexed="81"/>
            <rFont val="Segoe UI"/>
            <charset val="1"/>
          </rPr>
          <t>Alternativa d) incorreta.</t>
        </r>
      </text>
    </comment>
    <comment ref="AD16" authorId="0" shapeId="0">
      <text>
        <r>
          <rPr>
            <b/>
            <sz val="9"/>
            <color indexed="81"/>
            <rFont val="Segoe UI"/>
            <charset val="1"/>
          </rPr>
          <t>Faltou as unidades na resposta final. Alternativas a) e d) incorretas.</t>
        </r>
      </text>
    </comment>
    <comment ref="AE16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 Alternativas a), d) e e) incorretas.</t>
        </r>
      </text>
    </comment>
    <comment ref="AG16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16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U18" authorId="0" shapeId="0">
      <text>
        <r>
          <rPr>
            <b/>
            <sz val="9"/>
            <color indexed="81"/>
            <rFont val="Segoe UI"/>
            <charset val="1"/>
          </rPr>
          <t>Alternativas a) e b) incorretas.</t>
        </r>
      </text>
    </comment>
    <comment ref="AC18" authorId="0" shapeId="0">
      <text>
        <r>
          <rPr>
            <b/>
            <sz val="9"/>
            <color indexed="81"/>
            <rFont val="Segoe UI"/>
            <family val="2"/>
          </rPr>
          <t>Alternativa d) incorreta.</t>
        </r>
      </text>
    </comment>
    <comment ref="AD18" authorId="0" shapeId="0">
      <text>
        <r>
          <rPr>
            <b/>
            <sz val="9"/>
            <color indexed="81"/>
            <rFont val="Segoe UI"/>
            <family val="2"/>
          </rPr>
          <t>Alternativa c) incorreta.</t>
        </r>
      </text>
    </comment>
    <comment ref="AE18" authorId="0" shapeId="0">
      <text>
        <r>
          <rPr>
            <b/>
            <sz val="9"/>
            <color indexed="81"/>
            <rFont val="Segoe UI"/>
            <family val="2"/>
          </rPr>
          <t>Alternativa e) incorreta.</t>
        </r>
      </text>
    </comment>
    <comment ref="AG18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18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M19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Q19" authorId="0" shapeId="0">
      <text>
        <r>
          <rPr>
            <b/>
            <sz val="9"/>
            <color indexed="81"/>
            <rFont val="Segoe UI"/>
            <charset val="1"/>
          </rPr>
          <t>Faltou a unidade (volume) na resposta final e desenvolvimento.</t>
        </r>
      </text>
    </comment>
    <comment ref="U19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Z19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AD19" authorId="0" shapeId="0">
      <text>
        <r>
          <rPr>
            <b/>
            <sz val="9"/>
            <color indexed="81"/>
            <rFont val="Segoe UI"/>
            <charset val="1"/>
          </rPr>
          <t>Faltou unidade na alternativa d).</t>
        </r>
      </text>
    </comment>
    <comment ref="AE19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AG19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J21" authorId="0" shapeId="0">
      <text>
        <r>
          <rPr>
            <b/>
            <sz val="9"/>
            <color indexed="81"/>
            <rFont val="Segoe UI"/>
            <charset val="1"/>
          </rPr>
          <t>Faltou o diagrama de corpo livre e desenvolvimento.</t>
        </r>
      </text>
    </comment>
    <comment ref="M21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N21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Q21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T21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U21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X21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</t>
        </r>
      </text>
    </comment>
    <comment ref="Y21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</t>
        </r>
      </text>
    </comment>
    <comment ref="Z21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AC21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AD21" authorId="0" shapeId="0">
      <text>
        <r>
          <rPr>
            <b/>
            <sz val="9"/>
            <color indexed="81"/>
            <rFont val="Segoe UI"/>
            <charset val="1"/>
          </rPr>
          <t>Faltou unidade na alternativa c).</t>
        </r>
      </text>
    </comment>
    <comment ref="AG21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N24" authorId="0" shapeId="0">
      <text>
        <r>
          <rPr>
            <b/>
            <sz val="9"/>
            <color indexed="81"/>
            <rFont val="Segoe UI"/>
            <charset val="1"/>
          </rPr>
          <t>Faltou a resposta final.</t>
        </r>
      </text>
    </comment>
    <comment ref="K25" authorId="0" shapeId="0">
      <text>
        <r>
          <rPr>
            <b/>
            <sz val="9"/>
            <color indexed="81"/>
            <rFont val="Segoe UI"/>
            <charset val="1"/>
          </rPr>
          <t>Faltou unidade (trabalho) na resposta final.</t>
        </r>
      </text>
    </comment>
    <comment ref="N25" authorId="0" shapeId="0">
      <text>
        <r>
          <rPr>
            <b/>
            <sz val="9"/>
            <color indexed="81"/>
            <rFont val="Segoe UI"/>
            <charset val="1"/>
          </rPr>
          <t>Faltou o trabalho.</t>
        </r>
      </text>
    </comment>
    <comment ref="O25" authorId="0" shapeId="0">
      <text>
        <r>
          <rPr>
            <b/>
            <sz val="9"/>
            <color indexed="81"/>
            <rFont val="Segoe UI"/>
            <charset val="1"/>
          </rPr>
          <t>Faltou a unidade (metro) na resposta final.</t>
        </r>
      </text>
    </comment>
    <comment ref="R25" authorId="0" shapeId="0">
      <text>
        <r>
          <rPr>
            <b/>
            <sz val="9"/>
            <color indexed="81"/>
            <rFont val="Segoe UI"/>
            <charset val="1"/>
          </rPr>
          <t>Na alternativa f) faltou determinar o tempo que leva a luz chegar até a Terra e até Plutão. Alternativa h) está incompleta. Aletrnativas j) e k) estão incorretas.</t>
        </r>
      </text>
    </comment>
    <comment ref="S25" authorId="0" shapeId="0">
      <text>
        <r>
          <rPr>
            <b/>
            <sz val="9"/>
            <color indexed="81"/>
            <rFont val="Segoe UI"/>
            <charset val="1"/>
          </rPr>
          <t>As quantidades básicas no sistema SI incluem massa, comprimento, e tempo. Força não é uma quantidade básica. (c) está correto.</t>
        </r>
      </text>
    </comment>
    <comment ref="T25" authorId="0" shapeId="0">
      <text>
        <r>
          <rPr>
            <b/>
            <sz val="9"/>
            <color indexed="81"/>
            <rFont val="Segoe UI"/>
            <charset val="1"/>
          </rPr>
          <t>A simplificação está incorreta. Alternativa correta (d).</t>
        </r>
      </text>
    </comment>
    <comment ref="U25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25" authorId="0" shapeId="0">
      <text>
        <r>
          <rPr>
            <b/>
            <sz val="9"/>
            <color indexed="81"/>
            <rFont val="Segoe UI"/>
            <charset val="1"/>
          </rPr>
          <t>Podemos usar o fator de conversão 1 mi = 1,61 km para converter velocidade de km/h em mi/h. A conversão para mi/h está incorreta.</t>
        </r>
      </text>
    </comment>
    <comment ref="W25" authorId="0" shapeId="0">
      <text>
        <r>
          <rPr>
            <b/>
            <sz val="9"/>
            <color indexed="81"/>
            <rFont val="Segoe UI"/>
            <charset val="1"/>
          </rPr>
          <t>Faltou a unidade (milímetro) na resposta final.</t>
        </r>
      </text>
    </comment>
    <comment ref="Y25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Z25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 Alternativas a) e c) incorretas.</t>
        </r>
      </text>
    </comment>
    <comment ref="AA25" authorId="0" shapeId="0">
      <text>
        <r>
          <rPr>
            <b/>
            <sz val="9"/>
            <color indexed="81"/>
            <rFont val="Segoe UI"/>
            <charset val="1"/>
          </rPr>
          <t>O número 0,0005130 tem quatro algarismos significativos. Alternativa c).</t>
        </r>
      </text>
    </comment>
    <comment ref="AB25" authorId="0" shapeId="0">
      <text>
        <r>
          <rPr>
            <b/>
            <sz val="9"/>
            <color indexed="81"/>
            <rFont val="Segoe UI"/>
            <charset val="1"/>
          </rPr>
          <t>O número 23,0040 tem seis algarismos significativos. Altenativa e).</t>
        </r>
      </text>
    </comment>
    <comment ref="AD25" authorId="0" shapeId="0">
      <text>
        <r>
          <rPr>
            <b/>
            <sz val="9"/>
            <color indexed="81"/>
            <rFont val="Segoe UI"/>
            <charset val="1"/>
          </rPr>
          <t>Alternativa b) incorreta.</t>
        </r>
      </text>
    </comment>
    <comment ref="AE25" authorId="0" shapeId="0">
      <text>
        <r>
          <rPr>
            <b/>
            <sz val="9"/>
            <color indexed="81"/>
            <rFont val="Segoe UI"/>
            <charset val="1"/>
          </rPr>
          <t>Alternativas b), c), d) e e) incorretas. Faltou desenvolvimento nas alternativas.</t>
        </r>
      </text>
    </comment>
    <comment ref="AG25" authorId="0" shapeId="0">
      <text>
        <r>
          <rPr>
            <b/>
            <sz val="9"/>
            <color indexed="81"/>
            <rFont val="Segoe UI"/>
            <charset val="1"/>
          </rPr>
          <t>Alternativa b) incorreta. (b) Duas grandezas podem ser multiplicadas ou divididas, dando origem a outras grandezas. Obs: a alternativa c) foi anulada, devido à informações não precisas em aula. (c) Certo, todos os fatores de conversão valem 1. Exemplo: (1 min./60 seg.) = 1.</t>
        </r>
      </text>
    </comment>
    <comment ref="N26" authorId="0" shapeId="0">
      <text>
        <r>
          <rPr>
            <b/>
            <sz val="9"/>
            <color indexed="81"/>
            <rFont val="Segoe UI"/>
            <charset val="1"/>
          </rPr>
          <t>Faltou a unidade (massa em kg) e o trabalho.</t>
        </r>
      </text>
    </comment>
    <comment ref="Q26" authorId="0" shapeId="0">
      <text>
        <r>
          <rPr>
            <b/>
            <sz val="9"/>
            <color indexed="81"/>
            <rFont val="Segoe UI"/>
            <charset val="1"/>
          </rPr>
          <t>Faltou unidade (volume) na resposta final.</t>
        </r>
      </text>
    </comment>
    <comment ref="U26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26" authorId="0" shapeId="0">
      <text>
        <r>
          <rPr>
            <b/>
            <sz val="9"/>
            <color indexed="81"/>
            <rFont val="Segoe UI"/>
            <charset val="1"/>
          </rPr>
          <t>Faltou multiplicar por 2 (velocidade do avião é o dobro da vel. da luz) e usar o fator de conversão 1 mi = 1,61 km para converter velocidade de km/h em mi/h. Encontrando a velocidade do avião em km/h e após converter em km/h.</t>
        </r>
      </text>
    </comment>
    <comment ref="X26" authorId="0" shapeId="0">
      <text>
        <r>
          <rPr>
            <b/>
            <sz val="9"/>
            <color indexed="81"/>
            <rFont val="Segoe UI"/>
            <charset val="1"/>
          </rPr>
          <t>Alternativa c) incorreta.</t>
        </r>
      </text>
    </comment>
    <comment ref="Y26" authorId="0" shapeId="0">
      <text>
        <r>
          <rPr>
            <b/>
            <sz val="9"/>
            <color indexed="81"/>
            <rFont val="Segoe UI"/>
            <charset val="1"/>
          </rPr>
          <t>Alternativas b), c) e d) incorretas.</t>
        </r>
      </text>
    </comment>
    <comment ref="AD26" authorId="0" shapeId="0">
      <text>
        <r>
          <rPr>
            <b/>
            <sz val="9"/>
            <color indexed="81"/>
            <rFont val="Segoe UI"/>
            <family val="2"/>
          </rPr>
          <t>Alternativa d) incorreta.</t>
        </r>
      </text>
    </comment>
    <comment ref="AE26" authorId="0" shapeId="0">
      <text>
        <r>
          <rPr>
            <b/>
            <sz val="9"/>
            <color indexed="81"/>
            <rFont val="Segoe UI"/>
            <charset val="1"/>
          </rPr>
          <t>Alternativas d) e e) incorretas. Faltou desenvolvimento em todas as alternativas.</t>
        </r>
      </text>
    </comment>
    <comment ref="AG26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26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  <comment ref="Q27" authorId="0" shapeId="0">
      <text>
        <r>
          <rPr>
            <b/>
            <sz val="9"/>
            <color indexed="81"/>
            <rFont val="Segoe UI"/>
            <charset val="1"/>
          </rPr>
          <t>Faltou unidade (volume) na resposta final.</t>
        </r>
      </text>
    </comment>
    <comment ref="U27" authorId="0" shapeId="0">
      <text>
        <r>
          <rPr>
            <b/>
            <sz val="9"/>
            <color indexed="81"/>
            <rFont val="Segoe UI"/>
            <charset val="1"/>
          </rPr>
          <t>Alternativa a) incorreta.</t>
        </r>
      </text>
    </comment>
    <comment ref="V27" authorId="0" shapeId="0">
      <text>
        <r>
          <rPr>
            <b/>
            <sz val="9"/>
            <color indexed="81"/>
            <rFont val="Segoe UI"/>
            <charset val="1"/>
          </rPr>
          <t>Faltou a unidade de milhas por hora.</t>
        </r>
      </text>
    </comment>
    <comment ref="AE27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AG27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X28" authorId="0" shapeId="0">
      <text>
        <r>
          <rPr>
            <b/>
            <sz val="9"/>
            <color indexed="81"/>
            <rFont val="Segoe UI"/>
            <charset val="1"/>
          </rPr>
          <t>Alternativa b) incorreta. Faltou desenvolvimento.</t>
        </r>
      </text>
    </comment>
    <comment ref="Y28" authorId="0" shapeId="0">
      <text>
        <r>
          <rPr>
            <b/>
            <sz val="9"/>
            <color indexed="81"/>
            <rFont val="Segoe UI"/>
            <charset val="1"/>
          </rPr>
          <t>Alternativas a), c) e d) incorretas.</t>
        </r>
      </text>
    </comment>
    <comment ref="AD28" authorId="0" shapeId="0">
      <text>
        <r>
          <rPr>
            <b/>
            <sz val="9"/>
            <color indexed="81"/>
            <rFont val="Segoe UI"/>
            <charset val="1"/>
          </rPr>
          <t>Todas alternativas incorretas. Faltou utilizar unidades.</t>
        </r>
      </text>
    </comment>
    <comment ref="J29" authorId="0" shapeId="0">
      <text>
        <r>
          <rPr>
            <b/>
            <sz val="9"/>
            <color indexed="81"/>
            <rFont val="Segoe UI"/>
            <charset val="1"/>
          </rPr>
          <t>Faltou o diagrama de corpo livre e desenvolvimento.</t>
        </r>
      </text>
    </comment>
    <comment ref="M29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N29" authorId="0" shapeId="0">
      <text>
        <r>
          <rPr>
            <b/>
            <sz val="9"/>
            <color indexed="81"/>
            <rFont val="Segoe UI"/>
            <charset val="1"/>
          </rPr>
          <t>Faltou a resposta final para a massa, o diagrama de corpo livre e desenvolvimento.</t>
        </r>
      </text>
    </comment>
    <comment ref="Q29" authorId="0" shapeId="0">
      <text>
        <r>
          <rPr>
            <b/>
            <sz val="9"/>
            <color indexed="81"/>
            <rFont val="Segoe UI"/>
            <charset val="1"/>
          </rPr>
          <t>Faltou desenvolvimento.</t>
        </r>
      </text>
    </comment>
    <comment ref="S29" authorId="0" shapeId="0">
      <text>
        <r>
          <rPr>
            <b/>
            <sz val="9"/>
            <color indexed="81"/>
            <rFont val="Segoe UI"/>
            <charset val="1"/>
          </rPr>
          <t>As quantidades básicas no sistema SI incluem massa, comprimento, e tempo. Força não é uma quantidade básica. (c) está correto.</t>
        </r>
      </text>
    </comment>
    <comment ref="U29" authorId="0" shapeId="0">
      <text>
        <r>
          <rPr>
            <b/>
            <sz val="9"/>
            <color indexed="81"/>
            <rFont val="Segoe UI"/>
            <charset val="1"/>
          </rPr>
          <t>Faltou usar as definições dos prefixos métricos para expressar cada uma dessas quantidades sem prefixos.</t>
        </r>
      </text>
    </comment>
    <comment ref="V29" authorId="0" shapeId="0">
      <text>
        <r>
          <rPr>
            <b/>
            <sz val="9"/>
            <color indexed="81"/>
            <rFont val="Segoe UI"/>
            <charset val="1"/>
          </rPr>
          <t>Faltou a unidade correta para quilômetro por hora.</t>
        </r>
      </text>
    </comment>
    <comment ref="X29" authorId="0" shapeId="0">
      <text>
        <r>
          <rPr>
            <b/>
            <sz val="9"/>
            <color indexed="81"/>
            <rFont val="Segoe UI"/>
            <charset val="1"/>
          </rPr>
          <t>Faltou desenvolvimento nas alternativas.</t>
        </r>
      </text>
    </comment>
    <comment ref="Y29" authorId="0" shapeId="0">
      <text>
        <r>
          <rPr>
            <b/>
            <sz val="9"/>
            <color indexed="81"/>
            <rFont val="Segoe UI"/>
            <charset val="1"/>
          </rPr>
          <t>Todas as alternativas incorretas. Faltou a unidade correta na alternativa d). E também faltou o desenvolvimento.</t>
        </r>
      </text>
    </comment>
    <comment ref="AA29" authorId="0" shapeId="0">
      <text>
        <r>
          <rPr>
            <b/>
            <sz val="9"/>
            <color indexed="81"/>
            <rFont val="Segoe UI"/>
            <charset val="1"/>
          </rPr>
          <t>O número 0,0005130 tem quatro algarismos significativos. Alternativa c).</t>
        </r>
      </text>
    </comment>
    <comment ref="AB29" authorId="0" shapeId="0">
      <text>
        <r>
          <rPr>
            <b/>
            <sz val="9"/>
            <color indexed="81"/>
            <rFont val="Segoe UI"/>
            <charset val="1"/>
          </rPr>
          <t>O número 23,0040 tem seis algarismos significativos. Altenativa e).</t>
        </r>
      </text>
    </comment>
    <comment ref="AC29" authorId="0" shapeId="0">
      <text>
        <r>
          <rPr>
            <b/>
            <sz val="9"/>
            <color indexed="81"/>
            <rFont val="Segoe UI"/>
            <charset val="1"/>
          </rPr>
          <t>Alternativa c) incorreta.</t>
        </r>
      </text>
    </comment>
    <comment ref="AD29" authorId="0" shapeId="0">
      <text>
        <r>
          <rPr>
            <b/>
            <sz val="9"/>
            <color indexed="81"/>
            <rFont val="Segoe UI"/>
            <charset val="1"/>
          </rPr>
          <t>Todas alternativas incorretas. Faltou utilizar notação científica.</t>
        </r>
      </text>
    </comment>
    <comment ref="AE29" authorId="0" shapeId="0">
      <text>
        <r>
          <rPr>
            <b/>
            <sz val="9"/>
            <color indexed="81"/>
            <rFont val="Segoe UI"/>
            <charset val="1"/>
          </rPr>
          <t>Alternativas b) e  c) incorretas. Faltou desenvolvimento nas alternativas.</t>
        </r>
      </text>
    </comment>
    <comment ref="AG29" authorId="0" shapeId="0">
      <text>
        <r>
          <rPr>
            <b/>
            <sz val="9"/>
            <color indexed="81"/>
            <rFont val="Segoe UI"/>
            <charset val="1"/>
          </rPr>
          <t>c) foi anulada, devido à informações não precisas em aula. (c) Certo, todos os fatores de conversão valem 1. Exemplo: (1 min./60 seg.) = 1.</t>
        </r>
      </text>
    </comment>
    <comment ref="AH29" authorId="0" shapeId="0">
      <text>
        <r>
          <rPr>
            <b/>
            <sz val="9"/>
            <color indexed="81"/>
            <rFont val="Segoe UI"/>
            <charset val="1"/>
          </rPr>
          <t>A partir do cálculo da área da Terra, temos: A=4πr^2. Encontrando a área, podemos determinar o peso, sabendo que sobre cada m^2 atua uma força de 101,3 kN. Assim: P=5,165331205×10^19 N.</t>
        </r>
      </text>
    </comment>
  </commentList>
</comments>
</file>

<file path=xl/sharedStrings.xml><?xml version="1.0" encoding="utf-8"?>
<sst xmlns="http://schemas.openxmlformats.org/spreadsheetml/2006/main" count="63" uniqueCount="38">
  <si>
    <t>Nome</t>
  </si>
  <si>
    <t>BEATRIZ ESTEFANIA HATSCHBACH REZENDE</t>
  </si>
  <si>
    <t>EDIVANIA FERREIRA SILVA</t>
  </si>
  <si>
    <t>EDUARDA GOMES PERES</t>
  </si>
  <si>
    <t>EVELYN PAZ GONCALVES</t>
  </si>
  <si>
    <t>GABRIEL BITENCOURT DE LIMA</t>
  </si>
  <si>
    <t>GABRIELA DA SILVA RAMIRES</t>
  </si>
  <si>
    <t>JIAN BORGES DOS SANTOS</t>
  </si>
  <si>
    <t>PAULO CESAR OLIVEIRA VARGAS</t>
  </si>
  <si>
    <t>PEDRO OLIVEIRA MACHADO</t>
  </si>
  <si>
    <t>RAFAELLA SILVEIRA CARAVACA</t>
  </si>
  <si>
    <t>RENAN DA ROSA AJALA</t>
  </si>
  <si>
    <t>SAMARA DEMBOGURSKI PEREIRA</t>
  </si>
  <si>
    <t>SUYANE PAULO CAMPOS</t>
  </si>
  <si>
    <t>YURI LENZ DA ROSA</t>
  </si>
  <si>
    <t xml:space="preserve">REBECA DE SOUSA SILVA </t>
  </si>
  <si>
    <t>MATHEUS THIELE SEIBERT</t>
  </si>
  <si>
    <t>ARTHUR SILVEIRA MENNA BARRETO</t>
  </si>
  <si>
    <t>x</t>
  </si>
  <si>
    <t>Matrícula</t>
  </si>
  <si>
    <t>Curso</t>
  </si>
  <si>
    <t>ET</t>
  </si>
  <si>
    <t>EE</t>
  </si>
  <si>
    <t>EM</t>
  </si>
  <si>
    <t>CC</t>
  </si>
  <si>
    <t>EA</t>
  </si>
  <si>
    <t>ALEXANDER PALATINO FALCÃO PINTO TEIXEIRA</t>
  </si>
  <si>
    <t>ANA CAROLINE BRANDÃO COSTA</t>
  </si>
  <si>
    <t>JÉSSANE ALENE DA COSTA RODRIGUES</t>
  </si>
  <si>
    <t>JOÃO PEDRO DE MIRANDA BOLZAN</t>
  </si>
  <si>
    <t>JOAQUIM ANTONIO LEÃES DA SILVEIRA</t>
  </si>
  <si>
    <t>MARIA ALZIRA CHARÃO CEZAR</t>
  </si>
  <si>
    <t>OLIVÉRIO OELSNER COELHO</t>
  </si>
  <si>
    <t>THELMO CHARÃO BORCHHARDT</t>
  </si>
  <si>
    <t>VITÓRIA ROCHA DE SOUZA</t>
  </si>
  <si>
    <t>IC</t>
  </si>
  <si>
    <t>Lista 1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</si>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</sst>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E39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" fillId="5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14" fontId="2" fillId="4" borderId="0" xfId="0" applyNumberFormat="1" applyFont="1" applyFill="1" applyBorder="1" applyAlignment="1">
      <alignment vertical="center" wrapText="1"/>
    </xf>
    <xf numFmtId="1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4" borderId="0" xfId="0" applyFill="1" applyBorder="1"/>
    <xf numFmtId="2" fontId="0" fillId="7" borderId="1" xfId="0" applyNumberFormat="1" applyFill="1" applyBorder="1" applyAlignment="1">
      <alignment horizontal="center" vertical="center"/>
    </xf>
    <xf numFmtId="2" fontId="1" fillId="5" borderId="1" xfId="0" applyNumberFormat="1" applyFont="1" applyFill="1" applyBorder="1"/>
    <xf numFmtId="2" fontId="0" fillId="8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2" fontId="1" fillId="7" borderId="1" xfId="0" applyNumberFormat="1" applyFont="1" applyFill="1" applyBorder="1"/>
    <xf numFmtId="2" fontId="1" fillId="7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1" fillId="8" borderId="1" xfId="0" applyNumberFormat="1" applyFont="1" applyFill="1" applyBorder="1"/>
    <xf numFmtId="0" fontId="0" fillId="4" borderId="0" xfId="0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395"/>
      <color rgb="FFFF8989"/>
      <color rgb="FFFF6565"/>
      <color rgb="FFFF5353"/>
      <color rgb="FFFF4747"/>
      <color rgb="FFFFABAB"/>
      <color rgb="FFFF7979"/>
      <color rgb="FFD63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T36"/>
  <sheetViews>
    <sheetView tabSelected="1" zoomScaleNormal="100" workbookViewId="0">
      <selection activeCell="AB14" sqref="AB14"/>
    </sheetView>
  </sheetViews>
  <sheetFormatPr defaultRowHeight="15" x14ac:dyDescent="0.25"/>
  <cols>
    <col min="2" max="2" width="2.7109375" customWidth="1"/>
    <col min="7" max="7" width="11" bestFit="1" customWidth="1"/>
    <col min="8" max="8" width="6" customWidth="1"/>
    <col min="9" max="9" width="5.28515625" bestFit="1" customWidth="1"/>
    <col min="10" max="30" width="5.5703125" bestFit="1" customWidth="1"/>
    <col min="31" max="31" width="4.5703125" bestFit="1" customWidth="1"/>
    <col min="32" max="34" width="5.5703125" bestFit="1" customWidth="1"/>
    <col min="35" max="45" width="10.7109375" bestFit="1" customWidth="1"/>
  </cols>
  <sheetData>
    <row r="2" spans="2:46" x14ac:dyDescent="0.25">
      <c r="J2" s="34" t="s">
        <v>36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6"/>
      <c r="AI2" s="32"/>
      <c r="AJ2" s="33"/>
      <c r="AK2" s="33"/>
      <c r="AL2" s="33"/>
      <c r="AM2" s="33"/>
      <c r="AN2" s="33"/>
      <c r="AO2" s="33"/>
      <c r="AP2" s="33"/>
      <c r="AQ2" s="33"/>
      <c r="AR2" s="14"/>
    </row>
    <row r="3" spans="2:46" x14ac:dyDescent="0.25">
      <c r="C3" s="47" t="s">
        <v>0</v>
      </c>
      <c r="D3" s="47"/>
      <c r="E3" s="47"/>
      <c r="F3" s="47"/>
      <c r="G3" s="11" t="s">
        <v>19</v>
      </c>
      <c r="H3" s="11" t="s">
        <v>20</v>
      </c>
      <c r="I3" s="12" t="s">
        <v>37</v>
      </c>
      <c r="J3" s="26">
        <v>1</v>
      </c>
      <c r="K3" s="26">
        <v>2</v>
      </c>
      <c r="L3" s="26">
        <v>3</v>
      </c>
      <c r="M3" s="26">
        <v>4</v>
      </c>
      <c r="N3" s="26">
        <v>5</v>
      </c>
      <c r="O3" s="26">
        <v>6</v>
      </c>
      <c r="P3" s="26">
        <v>7</v>
      </c>
      <c r="Q3" s="26">
        <v>8</v>
      </c>
      <c r="R3" s="26">
        <v>9</v>
      </c>
      <c r="S3" s="26">
        <v>10</v>
      </c>
      <c r="T3" s="26">
        <v>11</v>
      </c>
      <c r="U3" s="26">
        <v>12</v>
      </c>
      <c r="V3" s="26">
        <v>13</v>
      </c>
      <c r="W3" s="26">
        <v>14</v>
      </c>
      <c r="X3" s="26">
        <v>15</v>
      </c>
      <c r="Y3" s="26">
        <v>16</v>
      </c>
      <c r="Z3" s="26">
        <v>17</v>
      </c>
      <c r="AA3" s="26">
        <v>18</v>
      </c>
      <c r="AB3" s="26">
        <v>19</v>
      </c>
      <c r="AC3" s="26">
        <v>20</v>
      </c>
      <c r="AD3" s="26">
        <v>21</v>
      </c>
      <c r="AE3" s="26">
        <v>22</v>
      </c>
      <c r="AF3" s="26">
        <v>23</v>
      </c>
      <c r="AG3" s="26">
        <v>24</v>
      </c>
      <c r="AH3" s="26">
        <v>25</v>
      </c>
      <c r="AI3" s="18"/>
      <c r="AJ3" s="15"/>
      <c r="AK3" s="15"/>
      <c r="AL3" s="15"/>
      <c r="AM3" s="15"/>
      <c r="AN3" s="15"/>
      <c r="AO3" s="15"/>
      <c r="AP3" s="15"/>
      <c r="AQ3" s="15"/>
      <c r="AS3" s="1"/>
    </row>
    <row r="4" spans="2:46" x14ac:dyDescent="0.25">
      <c r="C4" s="44" t="s">
        <v>26</v>
      </c>
      <c r="D4" s="45"/>
      <c r="E4" s="45"/>
      <c r="F4" s="46"/>
      <c r="G4" s="3">
        <v>2010100497</v>
      </c>
      <c r="H4" s="3" t="s">
        <v>22</v>
      </c>
      <c r="I4" s="21">
        <f>SUM(J4:AH4)/25</f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18"/>
      <c r="AJ4" s="15"/>
      <c r="AK4" s="15"/>
      <c r="AL4" s="15"/>
      <c r="AM4" s="15"/>
      <c r="AN4" s="15"/>
      <c r="AO4" s="15"/>
      <c r="AP4" s="15"/>
      <c r="AQ4" s="15"/>
    </row>
    <row r="5" spans="2:46" ht="15" customHeight="1" x14ac:dyDescent="0.25">
      <c r="B5" s="10" t="s">
        <v>35</v>
      </c>
      <c r="C5" s="37" t="s">
        <v>27</v>
      </c>
      <c r="D5" s="37"/>
      <c r="E5" s="37"/>
      <c r="F5" s="37"/>
      <c r="G5" s="7">
        <v>2010100972</v>
      </c>
      <c r="H5" s="7" t="s">
        <v>21</v>
      </c>
      <c r="I5" s="24">
        <f t="shared" ref="I5:I29" si="0">SUM(J5:AH5)/25</f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19"/>
      <c r="AJ5" s="16"/>
      <c r="AK5" s="16"/>
      <c r="AL5" s="16"/>
      <c r="AM5" s="16"/>
      <c r="AN5" s="16"/>
      <c r="AO5" s="16"/>
      <c r="AP5" s="16"/>
      <c r="AQ5" s="16"/>
    </row>
    <row r="6" spans="2:46" ht="15" customHeight="1" x14ac:dyDescent="0.25">
      <c r="C6" s="40" t="s">
        <v>17</v>
      </c>
      <c r="D6" s="40"/>
      <c r="E6" s="40"/>
      <c r="F6" s="40"/>
      <c r="G6" s="3">
        <v>2010100060</v>
      </c>
      <c r="H6" s="3" t="s">
        <v>22</v>
      </c>
      <c r="I6" s="25">
        <f>SUM(J6:AH6)/25</f>
        <v>7.9187878787878789</v>
      </c>
      <c r="J6" s="25">
        <v>10</v>
      </c>
      <c r="K6" s="25">
        <v>10</v>
      </c>
      <c r="L6" s="25">
        <v>10</v>
      </c>
      <c r="M6" s="25">
        <v>10</v>
      </c>
      <c r="N6" s="25">
        <v>10</v>
      </c>
      <c r="O6" s="21">
        <v>5</v>
      </c>
      <c r="P6" s="25">
        <v>10</v>
      </c>
      <c r="Q6" s="25">
        <v>10</v>
      </c>
      <c r="R6" s="21">
        <f>(10/11)*4</f>
        <v>3.6363636363636362</v>
      </c>
      <c r="S6" s="25">
        <v>10</v>
      </c>
      <c r="T6" s="25">
        <v>10</v>
      </c>
      <c r="U6" s="21">
        <v>0</v>
      </c>
      <c r="V6" s="25">
        <v>10</v>
      </c>
      <c r="W6" s="25">
        <v>10</v>
      </c>
      <c r="X6" s="21">
        <f>10/3</f>
        <v>3.3333333333333335</v>
      </c>
      <c r="Y6" s="21">
        <v>5</v>
      </c>
      <c r="Z6" s="25">
        <v>10</v>
      </c>
      <c r="AA6" s="25">
        <v>10</v>
      </c>
      <c r="AB6" s="25">
        <v>10</v>
      </c>
      <c r="AC6" s="25">
        <v>10</v>
      </c>
      <c r="AD6" s="25">
        <v>10</v>
      </c>
      <c r="AE6" s="25">
        <f>(10/5)*3</f>
        <v>6</v>
      </c>
      <c r="AF6" s="25">
        <v>10</v>
      </c>
      <c r="AG6" s="21">
        <v>5</v>
      </c>
      <c r="AH6" s="21">
        <v>0</v>
      </c>
      <c r="AI6" s="19"/>
      <c r="AJ6" s="16"/>
      <c r="AK6" s="16"/>
      <c r="AL6" s="16"/>
      <c r="AM6" s="16"/>
      <c r="AN6" s="16"/>
      <c r="AO6" s="16"/>
      <c r="AP6" s="16"/>
      <c r="AQ6" s="16"/>
    </row>
    <row r="7" spans="2:46" ht="15" customHeight="1" x14ac:dyDescent="0.25">
      <c r="B7" s="10" t="s">
        <v>35</v>
      </c>
      <c r="C7" s="37" t="s">
        <v>1</v>
      </c>
      <c r="D7" s="37"/>
      <c r="E7" s="37"/>
      <c r="F7" s="37"/>
      <c r="G7" s="7">
        <v>1901150027</v>
      </c>
      <c r="H7" s="7" t="s">
        <v>22</v>
      </c>
      <c r="I7" s="24">
        <f t="shared" si="0"/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19"/>
      <c r="AJ7" s="16"/>
      <c r="AK7" s="16"/>
      <c r="AL7" s="16"/>
      <c r="AM7" s="16"/>
      <c r="AN7" s="16"/>
      <c r="AO7" s="16"/>
      <c r="AP7" s="16"/>
      <c r="AQ7" s="16"/>
    </row>
    <row r="8" spans="2:46" ht="15" customHeight="1" x14ac:dyDescent="0.25">
      <c r="B8" s="13" t="s">
        <v>35</v>
      </c>
      <c r="C8" s="40" t="s">
        <v>2</v>
      </c>
      <c r="D8" s="40"/>
      <c r="E8" s="40"/>
      <c r="F8" s="40"/>
      <c r="G8" s="3">
        <v>2010102090</v>
      </c>
      <c r="H8" s="3" t="s">
        <v>22</v>
      </c>
      <c r="I8" s="21">
        <f t="shared" si="0"/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19"/>
      <c r="AJ8" s="16"/>
      <c r="AK8" s="16"/>
      <c r="AL8" s="16"/>
      <c r="AM8" s="16"/>
      <c r="AN8" s="16"/>
      <c r="AO8" s="16"/>
      <c r="AP8" s="16"/>
      <c r="AQ8" s="16"/>
    </row>
    <row r="9" spans="2:46" x14ac:dyDescent="0.25">
      <c r="C9" s="37" t="s">
        <v>3</v>
      </c>
      <c r="D9" s="37"/>
      <c r="E9" s="37"/>
      <c r="F9" s="37"/>
      <c r="G9" s="7">
        <v>1701570753</v>
      </c>
      <c r="H9" s="7" t="s">
        <v>21</v>
      </c>
      <c r="I9" s="27">
        <f t="shared" si="0"/>
        <v>9.7200000000000006</v>
      </c>
      <c r="J9" s="27">
        <v>10</v>
      </c>
      <c r="K9" s="27">
        <v>10</v>
      </c>
      <c r="L9" s="27">
        <v>10</v>
      </c>
      <c r="M9" s="27">
        <v>10</v>
      </c>
      <c r="N9" s="27">
        <v>10</v>
      </c>
      <c r="O9" s="27">
        <v>10</v>
      </c>
      <c r="P9" s="27">
        <v>10</v>
      </c>
      <c r="Q9" s="27">
        <v>10</v>
      </c>
      <c r="R9" s="27">
        <f>(10/11)*11</f>
        <v>10</v>
      </c>
      <c r="S9" s="27">
        <v>10</v>
      </c>
      <c r="T9" s="27">
        <v>10</v>
      </c>
      <c r="U9" s="27">
        <v>10</v>
      </c>
      <c r="V9" s="27">
        <v>10</v>
      </c>
      <c r="W9" s="27">
        <v>10</v>
      </c>
      <c r="X9" s="27">
        <v>10</v>
      </c>
      <c r="Y9" s="29">
        <v>5</v>
      </c>
      <c r="Z9" s="27">
        <v>10</v>
      </c>
      <c r="AA9" s="27">
        <v>10</v>
      </c>
      <c r="AB9" s="27">
        <v>10</v>
      </c>
      <c r="AC9" s="27">
        <v>10</v>
      </c>
      <c r="AD9" s="27">
        <v>10</v>
      </c>
      <c r="AE9" s="27">
        <f>(10/5)*4</f>
        <v>8</v>
      </c>
      <c r="AF9" s="27">
        <v>10</v>
      </c>
      <c r="AG9" s="27">
        <v>10</v>
      </c>
      <c r="AH9" s="27">
        <v>10</v>
      </c>
      <c r="AI9" s="19"/>
      <c r="AJ9" s="16"/>
      <c r="AK9" s="16"/>
      <c r="AL9" s="16"/>
      <c r="AM9" s="16"/>
      <c r="AN9" s="16"/>
      <c r="AO9" s="16"/>
      <c r="AP9" s="16"/>
      <c r="AQ9" s="16"/>
    </row>
    <row r="10" spans="2:46" x14ac:dyDescent="0.25">
      <c r="C10" s="40" t="s">
        <v>4</v>
      </c>
      <c r="D10" s="40"/>
      <c r="E10" s="40"/>
      <c r="F10" s="40"/>
      <c r="G10" s="3">
        <v>2010101710</v>
      </c>
      <c r="H10" s="3" t="s">
        <v>22</v>
      </c>
      <c r="I10" s="21">
        <f t="shared" si="0"/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19"/>
      <c r="AJ10" s="16"/>
      <c r="AK10" s="16"/>
      <c r="AL10" s="16"/>
      <c r="AM10" s="16"/>
      <c r="AN10" s="16"/>
      <c r="AO10" s="16"/>
      <c r="AP10" s="16"/>
      <c r="AQ10" s="16"/>
    </row>
    <row r="11" spans="2:46" x14ac:dyDescent="0.25">
      <c r="C11" s="37" t="s">
        <v>5</v>
      </c>
      <c r="D11" s="37"/>
      <c r="E11" s="37"/>
      <c r="F11" s="37"/>
      <c r="G11" s="7">
        <v>1901570128</v>
      </c>
      <c r="H11" s="7" t="s">
        <v>22</v>
      </c>
      <c r="I11" s="27">
        <f t="shared" si="0"/>
        <v>7.7266666666666675</v>
      </c>
      <c r="J11" s="27">
        <v>10</v>
      </c>
      <c r="K11" s="27">
        <v>10</v>
      </c>
      <c r="L11" s="27">
        <v>10</v>
      </c>
      <c r="M11" s="27">
        <v>10</v>
      </c>
      <c r="N11" s="24">
        <v>4</v>
      </c>
      <c r="O11" s="27">
        <v>10</v>
      </c>
      <c r="P11" s="27">
        <v>10</v>
      </c>
      <c r="Q11" s="27">
        <v>9</v>
      </c>
      <c r="R11" s="24">
        <v>0</v>
      </c>
      <c r="S11" s="27">
        <v>10</v>
      </c>
      <c r="T11" s="27">
        <v>10</v>
      </c>
      <c r="U11" s="27">
        <v>7.5</v>
      </c>
      <c r="V11" s="24">
        <v>0</v>
      </c>
      <c r="W11" s="27">
        <v>10</v>
      </c>
      <c r="X11" s="27">
        <f>10/3*2</f>
        <v>6.666666666666667</v>
      </c>
      <c r="Y11" s="24">
        <f>10/4-1</f>
        <v>1.5</v>
      </c>
      <c r="Z11" s="27">
        <v>10</v>
      </c>
      <c r="AA11" s="27">
        <v>10</v>
      </c>
      <c r="AB11" s="27">
        <v>10</v>
      </c>
      <c r="AC11" s="27">
        <v>10</v>
      </c>
      <c r="AD11" s="27">
        <f>(10/4)*3</f>
        <v>7.5</v>
      </c>
      <c r="AE11" s="27">
        <f>(10/5)*4-1</f>
        <v>7</v>
      </c>
      <c r="AF11" s="27">
        <v>10</v>
      </c>
      <c r="AG11" s="27">
        <v>10</v>
      </c>
      <c r="AH11" s="29">
        <v>0</v>
      </c>
      <c r="AI11" s="19"/>
      <c r="AJ11" s="16"/>
      <c r="AK11" s="16"/>
      <c r="AL11" s="16"/>
      <c r="AM11" s="16"/>
      <c r="AN11" s="16"/>
      <c r="AO11" s="16"/>
      <c r="AP11" s="16"/>
      <c r="AQ11" s="16"/>
    </row>
    <row r="12" spans="2:46" x14ac:dyDescent="0.25">
      <c r="C12" s="40" t="s">
        <v>6</v>
      </c>
      <c r="D12" s="40"/>
      <c r="E12" s="40"/>
      <c r="F12" s="40"/>
      <c r="G12" s="3">
        <v>2010101130</v>
      </c>
      <c r="H12" s="3" t="s">
        <v>22</v>
      </c>
      <c r="I12" s="25">
        <f t="shared" si="0"/>
        <v>7.12</v>
      </c>
      <c r="J12" s="25">
        <v>8</v>
      </c>
      <c r="K12" s="25">
        <v>10</v>
      </c>
      <c r="L12" s="25">
        <v>10</v>
      </c>
      <c r="M12" s="25">
        <v>9</v>
      </c>
      <c r="N12" s="25">
        <v>8</v>
      </c>
      <c r="O12" s="25">
        <v>9</v>
      </c>
      <c r="P12" s="25">
        <v>10</v>
      </c>
      <c r="Q12" s="25">
        <v>9</v>
      </c>
      <c r="R12" s="21">
        <v>0</v>
      </c>
      <c r="S12" s="25">
        <v>10</v>
      </c>
      <c r="T12" s="25">
        <v>10</v>
      </c>
      <c r="U12" s="25">
        <v>7.5</v>
      </c>
      <c r="V12" s="21">
        <v>0</v>
      </c>
      <c r="W12" s="25">
        <v>10</v>
      </c>
      <c r="X12" s="25">
        <v>10</v>
      </c>
      <c r="Y12" s="21">
        <f>10/4-2</f>
        <v>0.5</v>
      </c>
      <c r="Z12" s="25">
        <v>10</v>
      </c>
      <c r="AA12" s="21">
        <v>0</v>
      </c>
      <c r="AB12" s="25">
        <v>10</v>
      </c>
      <c r="AC12" s="25">
        <v>10</v>
      </c>
      <c r="AD12" s="21">
        <v>0</v>
      </c>
      <c r="AE12" s="25">
        <f>(10/5)*4-1</f>
        <v>7</v>
      </c>
      <c r="AF12" s="25">
        <v>10</v>
      </c>
      <c r="AG12" s="25">
        <v>10</v>
      </c>
      <c r="AH12" s="21">
        <v>0</v>
      </c>
      <c r="AI12" s="19"/>
      <c r="AJ12" s="16"/>
      <c r="AK12" s="16"/>
      <c r="AL12" s="16"/>
      <c r="AM12" s="16"/>
      <c r="AN12" s="16"/>
      <c r="AO12" s="16"/>
      <c r="AP12" s="16"/>
      <c r="AQ12" s="16"/>
    </row>
    <row r="13" spans="2:46" x14ac:dyDescent="0.25">
      <c r="C13" s="37" t="s">
        <v>28</v>
      </c>
      <c r="D13" s="37"/>
      <c r="E13" s="37"/>
      <c r="F13" s="37"/>
      <c r="G13" s="7">
        <v>2010101711</v>
      </c>
      <c r="H13" s="7" t="s">
        <v>22</v>
      </c>
      <c r="I13" s="24">
        <f>SUM(J13:AH13)/25</f>
        <v>3.8266666666666667</v>
      </c>
      <c r="J13" s="24">
        <v>0</v>
      </c>
      <c r="K13" s="27">
        <v>10</v>
      </c>
      <c r="L13" s="24">
        <v>0</v>
      </c>
      <c r="M13" s="27">
        <v>10</v>
      </c>
      <c r="N13" s="27">
        <v>10</v>
      </c>
      <c r="O13" s="27">
        <v>9</v>
      </c>
      <c r="P13" s="27">
        <v>10</v>
      </c>
      <c r="Q13" s="27">
        <v>10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7">
        <f>(10/3)*2</f>
        <v>6.666666666666667</v>
      </c>
      <c r="AA13" s="27">
        <v>10</v>
      </c>
      <c r="AB13" s="27">
        <v>10</v>
      </c>
      <c r="AC13" s="27">
        <v>10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19"/>
      <c r="AJ13" s="16"/>
      <c r="AK13" s="16"/>
      <c r="AL13" s="16"/>
      <c r="AM13" s="16"/>
      <c r="AN13" s="16"/>
      <c r="AO13" s="16"/>
      <c r="AP13" s="16"/>
      <c r="AQ13" s="16"/>
    </row>
    <row r="14" spans="2:46" x14ac:dyDescent="0.25">
      <c r="C14" s="40" t="s">
        <v>7</v>
      </c>
      <c r="D14" s="40"/>
      <c r="E14" s="40"/>
      <c r="F14" s="40"/>
      <c r="G14" s="4">
        <v>2010101151</v>
      </c>
      <c r="H14" s="3" t="s">
        <v>22</v>
      </c>
      <c r="I14" s="25">
        <f t="shared" si="0"/>
        <v>9.2054545454545451</v>
      </c>
      <c r="J14" s="25">
        <v>10</v>
      </c>
      <c r="K14" s="25">
        <v>10</v>
      </c>
      <c r="L14" s="25">
        <v>10</v>
      </c>
      <c r="M14" s="25">
        <v>10</v>
      </c>
      <c r="N14" s="25">
        <v>10</v>
      </c>
      <c r="O14" s="25">
        <v>10</v>
      </c>
      <c r="P14" s="25">
        <v>10</v>
      </c>
      <c r="Q14" s="25">
        <v>9</v>
      </c>
      <c r="R14" s="25">
        <f>(10/11)*9.5</f>
        <v>8.6363636363636367</v>
      </c>
      <c r="S14" s="25">
        <v>10</v>
      </c>
      <c r="T14" s="25">
        <v>10</v>
      </c>
      <c r="U14" s="25">
        <v>10</v>
      </c>
      <c r="V14" s="25">
        <v>10</v>
      </c>
      <c r="W14" s="25">
        <v>10</v>
      </c>
      <c r="X14" s="25">
        <v>9</v>
      </c>
      <c r="Y14" s="25">
        <v>6.5</v>
      </c>
      <c r="Z14" s="21">
        <v>0</v>
      </c>
      <c r="AA14" s="25">
        <v>10</v>
      </c>
      <c r="AB14" s="25">
        <v>10</v>
      </c>
      <c r="AC14" s="25">
        <v>10</v>
      </c>
      <c r="AD14" s="25">
        <v>10</v>
      </c>
      <c r="AE14" s="25">
        <f>(10/5)*4-1</f>
        <v>7</v>
      </c>
      <c r="AF14" s="25">
        <v>10</v>
      </c>
      <c r="AG14" s="25">
        <v>10</v>
      </c>
      <c r="AH14" s="25">
        <v>10</v>
      </c>
      <c r="AI14" s="19"/>
      <c r="AJ14" s="16"/>
      <c r="AK14" s="16"/>
      <c r="AL14" s="16"/>
      <c r="AM14" s="16"/>
      <c r="AN14" s="16"/>
      <c r="AO14" s="16"/>
      <c r="AP14" s="16"/>
      <c r="AQ14" s="16"/>
    </row>
    <row r="15" spans="2:46" x14ac:dyDescent="0.25">
      <c r="C15" s="37" t="s">
        <v>29</v>
      </c>
      <c r="D15" s="37"/>
      <c r="E15" s="37"/>
      <c r="F15" s="37"/>
      <c r="G15" s="7">
        <v>2010100617</v>
      </c>
      <c r="H15" s="7" t="s">
        <v>22</v>
      </c>
      <c r="I15" s="27">
        <f t="shared" si="0"/>
        <v>8.9666666666666668</v>
      </c>
      <c r="J15" s="27">
        <v>10</v>
      </c>
      <c r="K15" s="27">
        <v>10</v>
      </c>
      <c r="L15" s="27">
        <v>10</v>
      </c>
      <c r="M15" s="27">
        <v>10</v>
      </c>
      <c r="N15" s="27">
        <v>10</v>
      </c>
      <c r="O15" s="27">
        <v>10</v>
      </c>
      <c r="P15" s="27">
        <v>10</v>
      </c>
      <c r="Q15" s="28">
        <v>9</v>
      </c>
      <c r="R15" s="27">
        <f>(10/11)*5.5</f>
        <v>5</v>
      </c>
      <c r="S15" s="27">
        <v>10</v>
      </c>
      <c r="T15" s="27">
        <v>10</v>
      </c>
      <c r="U15" s="27">
        <v>7.5</v>
      </c>
      <c r="V15" s="24">
        <v>5</v>
      </c>
      <c r="W15" s="27">
        <v>10</v>
      </c>
      <c r="X15" s="27">
        <v>10</v>
      </c>
      <c r="Y15" s="27">
        <v>10</v>
      </c>
      <c r="Z15" s="27">
        <f>(10/3)*2</f>
        <v>6.666666666666667</v>
      </c>
      <c r="AA15" s="27">
        <v>10</v>
      </c>
      <c r="AB15" s="27">
        <v>10</v>
      </c>
      <c r="AC15" s="27">
        <v>10</v>
      </c>
      <c r="AD15" s="27">
        <v>9</v>
      </c>
      <c r="AE15" s="24">
        <f>(10/5)*1</f>
        <v>2</v>
      </c>
      <c r="AF15" s="27">
        <v>10</v>
      </c>
      <c r="AG15" s="27">
        <v>10</v>
      </c>
      <c r="AH15" s="27">
        <v>10</v>
      </c>
      <c r="AI15" s="19"/>
      <c r="AJ15" s="16"/>
      <c r="AK15" s="16"/>
      <c r="AL15" s="16"/>
      <c r="AM15" s="16"/>
      <c r="AN15" s="16"/>
      <c r="AO15" s="16"/>
      <c r="AP15" s="16"/>
      <c r="AQ15" s="16"/>
    </row>
    <row r="16" spans="2:46" x14ac:dyDescent="0.25">
      <c r="C16" s="48" t="s">
        <v>30</v>
      </c>
      <c r="D16" s="49"/>
      <c r="E16" s="49"/>
      <c r="F16" s="50"/>
      <c r="G16" s="5">
        <v>2010100600</v>
      </c>
      <c r="H16" s="5" t="s">
        <v>25</v>
      </c>
      <c r="I16" s="21">
        <f t="shared" si="0"/>
        <v>5.4733333333333327</v>
      </c>
      <c r="J16" s="25">
        <v>9</v>
      </c>
      <c r="K16" s="21">
        <v>0</v>
      </c>
      <c r="L16" s="21">
        <v>0</v>
      </c>
      <c r="M16" s="25">
        <v>9</v>
      </c>
      <c r="N16" s="21">
        <v>4</v>
      </c>
      <c r="O16" s="25">
        <v>9</v>
      </c>
      <c r="P16" s="25">
        <v>10</v>
      </c>
      <c r="Q16" s="25">
        <v>9</v>
      </c>
      <c r="R16" s="21">
        <v>0</v>
      </c>
      <c r="S16" s="25">
        <v>10</v>
      </c>
      <c r="T16" s="25">
        <v>10</v>
      </c>
      <c r="U16" s="21">
        <v>0</v>
      </c>
      <c r="V16" s="25">
        <v>10</v>
      </c>
      <c r="W16" s="25">
        <v>10</v>
      </c>
      <c r="X16" s="21">
        <f>10/3-1</f>
        <v>2.3333333333333335</v>
      </c>
      <c r="Y16" s="21">
        <v>0</v>
      </c>
      <c r="Z16" s="21">
        <v>0</v>
      </c>
      <c r="AA16" s="21">
        <v>0</v>
      </c>
      <c r="AB16" s="25">
        <v>10</v>
      </c>
      <c r="AC16" s="25">
        <f>(10/4)*3</f>
        <v>7.5</v>
      </c>
      <c r="AD16" s="21">
        <f>(10/4)*2-1</f>
        <v>4</v>
      </c>
      <c r="AE16" s="21">
        <f>(10/5)*2-1</f>
        <v>3</v>
      </c>
      <c r="AF16" s="25">
        <v>10</v>
      </c>
      <c r="AG16" s="25">
        <v>10</v>
      </c>
      <c r="AH16" s="21">
        <v>0</v>
      </c>
      <c r="AI16" s="19"/>
      <c r="AJ16" s="16"/>
      <c r="AK16" s="16"/>
      <c r="AL16" s="16"/>
      <c r="AM16" s="16"/>
      <c r="AN16" s="16"/>
      <c r="AO16" s="16"/>
      <c r="AP16" s="16"/>
      <c r="AQ16" s="16"/>
      <c r="AT16" s="2"/>
    </row>
    <row r="17" spans="2:43" x14ac:dyDescent="0.25">
      <c r="B17" s="10" t="s">
        <v>35</v>
      </c>
      <c r="C17" s="37" t="s">
        <v>31</v>
      </c>
      <c r="D17" s="37"/>
      <c r="E17" s="37"/>
      <c r="F17" s="37"/>
      <c r="G17" s="7">
        <v>2010101729</v>
      </c>
      <c r="H17" s="7" t="s">
        <v>21</v>
      </c>
      <c r="I17" s="24">
        <f t="shared" si="0"/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0"/>
      <c r="AJ17" s="17"/>
      <c r="AK17" s="17"/>
      <c r="AL17" s="17"/>
      <c r="AM17" s="17"/>
      <c r="AN17" s="17"/>
      <c r="AO17" s="17"/>
      <c r="AP17" s="17"/>
      <c r="AQ17" s="17"/>
    </row>
    <row r="18" spans="2:43" x14ac:dyDescent="0.25">
      <c r="C18" s="40" t="s">
        <v>16</v>
      </c>
      <c r="D18" s="40"/>
      <c r="E18" s="40"/>
      <c r="F18" s="40"/>
      <c r="G18" s="3" t="s">
        <v>18</v>
      </c>
      <c r="H18" s="3" t="s">
        <v>18</v>
      </c>
      <c r="I18" s="25">
        <f t="shared" si="0"/>
        <v>8.7927272727272729</v>
      </c>
      <c r="J18" s="25">
        <v>10</v>
      </c>
      <c r="K18" s="25">
        <v>10</v>
      </c>
      <c r="L18" s="25">
        <v>10</v>
      </c>
      <c r="M18" s="25">
        <v>10</v>
      </c>
      <c r="N18" s="25">
        <v>10</v>
      </c>
      <c r="O18" s="25">
        <v>10</v>
      </c>
      <c r="P18" s="25">
        <v>10</v>
      </c>
      <c r="Q18" s="25">
        <v>10</v>
      </c>
      <c r="R18" s="21">
        <f>(10/11)*2</f>
        <v>1.8181818181818181</v>
      </c>
      <c r="S18" s="25">
        <v>10</v>
      </c>
      <c r="T18" s="25">
        <v>10</v>
      </c>
      <c r="U18" s="21">
        <v>5</v>
      </c>
      <c r="V18" s="25">
        <v>10</v>
      </c>
      <c r="W18" s="25">
        <v>10</v>
      </c>
      <c r="X18" s="25">
        <v>10</v>
      </c>
      <c r="Y18" s="25">
        <v>10</v>
      </c>
      <c r="Z18" s="25">
        <v>10</v>
      </c>
      <c r="AA18" s="25">
        <v>10</v>
      </c>
      <c r="AB18" s="25">
        <v>10</v>
      </c>
      <c r="AC18" s="25">
        <f>(10/4)*3</f>
        <v>7.5</v>
      </c>
      <c r="AD18" s="25">
        <f>(10/4)*3</f>
        <v>7.5</v>
      </c>
      <c r="AE18" s="25">
        <f>(10/5)*4</f>
        <v>8</v>
      </c>
      <c r="AF18" s="25">
        <v>10</v>
      </c>
      <c r="AG18" s="30">
        <v>10</v>
      </c>
      <c r="AH18" s="21">
        <v>0</v>
      </c>
      <c r="AI18" s="19"/>
      <c r="AJ18" s="16"/>
      <c r="AK18" s="16"/>
      <c r="AL18" s="16"/>
      <c r="AM18" s="16"/>
      <c r="AN18" s="16"/>
      <c r="AO18" s="16"/>
      <c r="AP18" s="16"/>
      <c r="AQ18" s="16"/>
    </row>
    <row r="19" spans="2:43" x14ac:dyDescent="0.25">
      <c r="C19" s="37" t="s">
        <v>32</v>
      </c>
      <c r="D19" s="37"/>
      <c r="E19" s="37"/>
      <c r="F19" s="37"/>
      <c r="G19" s="7">
        <v>1701560482</v>
      </c>
      <c r="H19" s="7" t="s">
        <v>21</v>
      </c>
      <c r="I19" s="23">
        <f t="shared" si="0"/>
        <v>9.5145454545454555</v>
      </c>
      <c r="J19" s="23">
        <v>10</v>
      </c>
      <c r="K19" s="23">
        <v>10</v>
      </c>
      <c r="L19" s="23">
        <v>10</v>
      </c>
      <c r="M19" s="23">
        <v>9</v>
      </c>
      <c r="N19" s="23">
        <v>10</v>
      </c>
      <c r="O19" s="23">
        <v>10</v>
      </c>
      <c r="P19" s="23">
        <v>10</v>
      </c>
      <c r="Q19" s="23">
        <v>8</v>
      </c>
      <c r="R19" s="23">
        <f>(10/11)*7</f>
        <v>6.3636363636363633</v>
      </c>
      <c r="S19" s="23">
        <v>10</v>
      </c>
      <c r="T19" s="23">
        <v>10</v>
      </c>
      <c r="U19" s="27">
        <v>7.5</v>
      </c>
      <c r="V19" s="23">
        <v>10</v>
      </c>
      <c r="W19" s="23">
        <v>10</v>
      </c>
      <c r="X19" s="23">
        <v>10</v>
      </c>
      <c r="Y19" s="23">
        <v>10</v>
      </c>
      <c r="Z19" s="23">
        <v>9</v>
      </c>
      <c r="AA19" s="23">
        <v>10</v>
      </c>
      <c r="AB19" s="23">
        <v>10</v>
      </c>
      <c r="AC19" s="23">
        <v>10</v>
      </c>
      <c r="AD19" s="23">
        <v>9</v>
      </c>
      <c r="AE19" s="23">
        <v>9</v>
      </c>
      <c r="AF19" s="23">
        <v>10</v>
      </c>
      <c r="AG19" s="27">
        <v>10</v>
      </c>
      <c r="AH19" s="27">
        <v>10</v>
      </c>
      <c r="AI19" s="19"/>
      <c r="AJ19" s="16"/>
      <c r="AK19" s="16"/>
      <c r="AL19" s="16"/>
      <c r="AM19" s="16"/>
      <c r="AN19" s="16"/>
      <c r="AO19" s="16"/>
      <c r="AP19" s="16"/>
      <c r="AQ19" s="16"/>
    </row>
    <row r="20" spans="2:43" x14ac:dyDescent="0.25">
      <c r="C20" s="40" t="s">
        <v>8</v>
      </c>
      <c r="D20" s="40"/>
      <c r="E20" s="40"/>
      <c r="F20" s="40"/>
      <c r="G20" s="3">
        <v>2010101713</v>
      </c>
      <c r="H20" s="3" t="s">
        <v>22</v>
      </c>
      <c r="I20" s="21">
        <f t="shared" si="0"/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19"/>
      <c r="AJ20" s="16"/>
      <c r="AK20" s="16"/>
      <c r="AL20" s="16"/>
      <c r="AM20" s="16"/>
      <c r="AN20" s="16"/>
      <c r="AO20" s="16"/>
      <c r="AP20" s="16"/>
      <c r="AQ20" s="16"/>
    </row>
    <row r="21" spans="2:43" x14ac:dyDescent="0.25">
      <c r="C21" s="37" t="s">
        <v>9</v>
      </c>
      <c r="D21" s="37"/>
      <c r="E21" s="37"/>
      <c r="F21" s="37"/>
      <c r="G21" s="7">
        <v>2010100503</v>
      </c>
      <c r="H21" s="7" t="s">
        <v>22</v>
      </c>
      <c r="I21" s="23">
        <f t="shared" si="0"/>
        <v>8.1999999999999993</v>
      </c>
      <c r="J21" s="23">
        <v>8</v>
      </c>
      <c r="K21" s="23">
        <v>10</v>
      </c>
      <c r="L21" s="23">
        <v>10</v>
      </c>
      <c r="M21" s="23">
        <v>9</v>
      </c>
      <c r="N21" s="23">
        <v>9</v>
      </c>
      <c r="O21" s="23">
        <v>10</v>
      </c>
      <c r="P21" s="23">
        <v>10</v>
      </c>
      <c r="Q21" s="23">
        <v>9</v>
      </c>
      <c r="R21" s="24">
        <v>0</v>
      </c>
      <c r="S21" s="23">
        <v>10</v>
      </c>
      <c r="T21" s="23">
        <v>9</v>
      </c>
      <c r="U21" s="27">
        <v>7.5</v>
      </c>
      <c r="V21" s="23">
        <v>10</v>
      </c>
      <c r="W21" s="23">
        <v>10</v>
      </c>
      <c r="X21" s="23">
        <v>9</v>
      </c>
      <c r="Y21" s="23">
        <v>9</v>
      </c>
      <c r="Z21" s="23">
        <v>9</v>
      </c>
      <c r="AA21" s="23">
        <v>10</v>
      </c>
      <c r="AB21" s="23">
        <v>10</v>
      </c>
      <c r="AC21" s="23">
        <f>(10/4)*3</f>
        <v>7.5</v>
      </c>
      <c r="AD21" s="23">
        <v>9</v>
      </c>
      <c r="AE21" s="24">
        <v>0</v>
      </c>
      <c r="AF21" s="23">
        <v>10</v>
      </c>
      <c r="AG21" s="27">
        <v>10</v>
      </c>
      <c r="AH21" s="24">
        <v>0</v>
      </c>
      <c r="AI21" s="19"/>
      <c r="AJ21" s="16"/>
      <c r="AK21" s="16"/>
      <c r="AL21" s="16"/>
      <c r="AM21" s="16"/>
      <c r="AN21" s="16"/>
      <c r="AO21" s="16"/>
      <c r="AP21" s="16"/>
      <c r="AQ21" s="16"/>
    </row>
    <row r="22" spans="2:43" x14ac:dyDescent="0.25">
      <c r="C22" s="40" t="s">
        <v>15</v>
      </c>
      <c r="D22" s="40"/>
      <c r="E22" s="40"/>
      <c r="F22" s="40"/>
      <c r="G22" s="4">
        <v>2010100981</v>
      </c>
      <c r="H22" s="3" t="s">
        <v>22</v>
      </c>
      <c r="I22" s="21">
        <f t="shared" si="0"/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9"/>
      <c r="AJ22" s="16"/>
      <c r="AK22" s="16"/>
      <c r="AL22" s="16"/>
      <c r="AM22" s="16"/>
      <c r="AN22" s="16"/>
      <c r="AO22" s="16"/>
      <c r="AP22" s="16"/>
      <c r="AQ22" s="16"/>
    </row>
    <row r="23" spans="2:43" x14ac:dyDescent="0.25">
      <c r="B23" s="10" t="s">
        <v>35</v>
      </c>
      <c r="C23" s="37" t="s">
        <v>10</v>
      </c>
      <c r="D23" s="37"/>
      <c r="E23" s="37"/>
      <c r="F23" s="37"/>
      <c r="G23" s="7">
        <v>1701570457</v>
      </c>
      <c r="H23" s="7" t="s">
        <v>23</v>
      </c>
      <c r="I23" s="24">
        <f t="shared" si="0"/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0"/>
      <c r="AJ23" s="17"/>
      <c r="AK23" s="17"/>
      <c r="AL23" s="17"/>
      <c r="AM23" s="17"/>
      <c r="AN23" s="17"/>
      <c r="AO23" s="17"/>
      <c r="AP23" s="17"/>
      <c r="AQ23" s="17"/>
    </row>
    <row r="24" spans="2:43" x14ac:dyDescent="0.25">
      <c r="C24" s="39" t="s">
        <v>11</v>
      </c>
      <c r="D24" s="39"/>
      <c r="E24" s="39"/>
      <c r="F24" s="39"/>
      <c r="G24" s="6">
        <v>1901580389</v>
      </c>
      <c r="H24" s="6" t="s">
        <v>24</v>
      </c>
      <c r="I24" s="21">
        <f t="shared" si="0"/>
        <v>1.8</v>
      </c>
      <c r="J24" s="21">
        <v>0</v>
      </c>
      <c r="K24" s="25">
        <v>10</v>
      </c>
      <c r="L24" s="25">
        <v>10</v>
      </c>
      <c r="M24" s="25">
        <v>10</v>
      </c>
      <c r="N24" s="21">
        <v>5</v>
      </c>
      <c r="O24" s="25">
        <v>10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0"/>
      <c r="AJ24" s="17"/>
      <c r="AK24" s="17"/>
      <c r="AL24" s="17"/>
      <c r="AM24" s="17"/>
      <c r="AN24" s="17"/>
      <c r="AO24" s="17"/>
      <c r="AP24" s="17"/>
      <c r="AQ24" s="17"/>
    </row>
    <row r="25" spans="2:43" x14ac:dyDescent="0.25">
      <c r="C25" s="38" t="s">
        <v>12</v>
      </c>
      <c r="D25" s="38"/>
      <c r="E25" s="38"/>
      <c r="F25" s="38"/>
      <c r="G25" s="8">
        <v>2010100504</v>
      </c>
      <c r="H25" s="8" t="s">
        <v>22</v>
      </c>
      <c r="I25" s="23">
        <f t="shared" si="0"/>
        <v>6.4951515151515151</v>
      </c>
      <c r="J25" s="23">
        <v>10</v>
      </c>
      <c r="K25" s="23">
        <v>9</v>
      </c>
      <c r="L25" s="23">
        <v>10</v>
      </c>
      <c r="M25" s="23">
        <v>10</v>
      </c>
      <c r="N25" s="24">
        <v>5</v>
      </c>
      <c r="O25" s="27">
        <v>9</v>
      </c>
      <c r="P25" s="23">
        <v>10</v>
      </c>
      <c r="Q25" s="23">
        <v>10</v>
      </c>
      <c r="R25" s="24">
        <f>(10/11)*5</f>
        <v>4.545454545454545</v>
      </c>
      <c r="S25" s="24">
        <v>0</v>
      </c>
      <c r="T25" s="24">
        <v>0</v>
      </c>
      <c r="U25" s="27">
        <v>7.5</v>
      </c>
      <c r="V25" s="24">
        <v>5</v>
      </c>
      <c r="W25" s="27">
        <v>9</v>
      </c>
      <c r="X25" s="23">
        <v>10</v>
      </c>
      <c r="Y25" s="27">
        <v>7.5</v>
      </c>
      <c r="Z25" s="24">
        <f>(10/3)*1-1</f>
        <v>2.3333333333333335</v>
      </c>
      <c r="AA25" s="24">
        <v>0</v>
      </c>
      <c r="AB25" s="24">
        <v>0</v>
      </c>
      <c r="AC25" s="23">
        <v>10</v>
      </c>
      <c r="AD25" s="23">
        <f>(10/4)*3</f>
        <v>7.5</v>
      </c>
      <c r="AE25" s="24">
        <f>(10/5)*1-1</f>
        <v>1</v>
      </c>
      <c r="AF25" s="23">
        <v>10</v>
      </c>
      <c r="AG25" s="24">
        <v>5</v>
      </c>
      <c r="AH25" s="27">
        <v>10</v>
      </c>
      <c r="AI25" s="19"/>
      <c r="AJ25" s="16"/>
      <c r="AK25" s="16"/>
      <c r="AL25" s="16"/>
      <c r="AM25" s="16"/>
      <c r="AN25" s="16"/>
      <c r="AO25" s="16"/>
      <c r="AP25" s="16"/>
      <c r="AQ25" s="16"/>
    </row>
    <row r="26" spans="2:43" x14ac:dyDescent="0.25">
      <c r="C26" s="39" t="s">
        <v>13</v>
      </c>
      <c r="D26" s="39"/>
      <c r="E26" s="39"/>
      <c r="F26" s="39"/>
      <c r="G26" s="6">
        <v>2010100983</v>
      </c>
      <c r="H26" s="6" t="s">
        <v>22</v>
      </c>
      <c r="I26" s="25">
        <f t="shared" si="0"/>
        <v>7.6866666666666674</v>
      </c>
      <c r="J26" s="25">
        <v>10</v>
      </c>
      <c r="K26" s="25">
        <v>10</v>
      </c>
      <c r="L26" s="25">
        <v>10</v>
      </c>
      <c r="M26" s="25">
        <v>10</v>
      </c>
      <c r="N26" s="21">
        <v>4</v>
      </c>
      <c r="O26" s="25">
        <v>10</v>
      </c>
      <c r="P26" s="25">
        <v>10</v>
      </c>
      <c r="Q26" s="25">
        <v>9</v>
      </c>
      <c r="R26" s="21">
        <v>0</v>
      </c>
      <c r="S26" s="25">
        <v>10</v>
      </c>
      <c r="T26" s="25">
        <v>10</v>
      </c>
      <c r="U26" s="25">
        <v>7.5</v>
      </c>
      <c r="V26" s="21">
        <v>0</v>
      </c>
      <c r="W26" s="25">
        <v>10</v>
      </c>
      <c r="X26" s="25">
        <f>10/3*2</f>
        <v>6.666666666666667</v>
      </c>
      <c r="Y26" s="21">
        <f>10/4</f>
        <v>2.5</v>
      </c>
      <c r="Z26" s="25">
        <v>10</v>
      </c>
      <c r="AA26" s="25">
        <v>10</v>
      </c>
      <c r="AB26" s="25">
        <v>10</v>
      </c>
      <c r="AC26" s="25">
        <v>10</v>
      </c>
      <c r="AD26" s="25">
        <f>(10/4)*3</f>
        <v>7.5</v>
      </c>
      <c r="AE26" s="21">
        <f>(10/5)*3-1</f>
        <v>5</v>
      </c>
      <c r="AF26" s="25">
        <v>10</v>
      </c>
      <c r="AG26" s="30">
        <v>10</v>
      </c>
      <c r="AH26" s="21">
        <v>0</v>
      </c>
      <c r="AI26" s="19"/>
      <c r="AJ26" s="16"/>
      <c r="AK26" s="16"/>
      <c r="AL26" s="16"/>
      <c r="AM26" s="16"/>
      <c r="AN26" s="16"/>
      <c r="AO26" s="16"/>
      <c r="AP26" s="16"/>
      <c r="AQ26" s="16"/>
    </row>
    <row r="27" spans="2:43" x14ac:dyDescent="0.25">
      <c r="C27" s="41" t="s">
        <v>33</v>
      </c>
      <c r="D27" s="42"/>
      <c r="E27" s="42"/>
      <c r="F27" s="43"/>
      <c r="G27" s="9">
        <v>1701580592</v>
      </c>
      <c r="H27" s="9" t="s">
        <v>21</v>
      </c>
      <c r="I27" s="23">
        <f t="shared" si="0"/>
        <v>9.7799999999999994</v>
      </c>
      <c r="J27" s="23">
        <v>10</v>
      </c>
      <c r="K27" s="23">
        <v>10</v>
      </c>
      <c r="L27" s="23">
        <v>10</v>
      </c>
      <c r="M27" s="23">
        <v>10</v>
      </c>
      <c r="N27" s="23">
        <v>10</v>
      </c>
      <c r="O27" s="23">
        <v>10</v>
      </c>
      <c r="P27" s="23">
        <v>10</v>
      </c>
      <c r="Q27" s="23">
        <v>9</v>
      </c>
      <c r="R27" s="27">
        <f>(10/11)*11</f>
        <v>10</v>
      </c>
      <c r="S27" s="23">
        <v>10</v>
      </c>
      <c r="T27" s="23">
        <v>10</v>
      </c>
      <c r="U27" s="27">
        <v>7.5</v>
      </c>
      <c r="V27" s="23">
        <v>9</v>
      </c>
      <c r="W27" s="23">
        <v>10</v>
      </c>
      <c r="X27" s="23">
        <v>10</v>
      </c>
      <c r="Y27" s="23">
        <v>10</v>
      </c>
      <c r="Z27" s="23">
        <v>10</v>
      </c>
      <c r="AA27" s="23">
        <v>10</v>
      </c>
      <c r="AB27" s="23">
        <v>10</v>
      </c>
      <c r="AC27" s="23">
        <v>10</v>
      </c>
      <c r="AD27" s="23">
        <v>10</v>
      </c>
      <c r="AE27" s="23">
        <v>9</v>
      </c>
      <c r="AF27" s="23">
        <v>10</v>
      </c>
      <c r="AG27" s="27">
        <v>10</v>
      </c>
      <c r="AH27" s="23">
        <v>10</v>
      </c>
      <c r="AI27" s="19"/>
      <c r="AJ27" s="16"/>
      <c r="AK27" s="16"/>
      <c r="AL27" s="16"/>
      <c r="AM27" s="16"/>
      <c r="AN27" s="16"/>
      <c r="AO27" s="16"/>
      <c r="AP27" s="16"/>
      <c r="AQ27" s="16"/>
    </row>
    <row r="28" spans="2:43" x14ac:dyDescent="0.25">
      <c r="C28" s="39" t="s">
        <v>34</v>
      </c>
      <c r="D28" s="39"/>
      <c r="E28" s="39"/>
      <c r="F28" s="39"/>
      <c r="G28" s="6">
        <v>2010100619</v>
      </c>
      <c r="H28" s="6" t="s">
        <v>22</v>
      </c>
      <c r="I28" s="25">
        <f t="shared" si="0"/>
        <v>7.126666666666666</v>
      </c>
      <c r="J28" s="25">
        <v>10</v>
      </c>
      <c r="K28" s="25">
        <v>10</v>
      </c>
      <c r="L28" s="25">
        <v>10</v>
      </c>
      <c r="M28" s="25">
        <v>10</v>
      </c>
      <c r="N28" s="25">
        <v>10</v>
      </c>
      <c r="O28" s="25">
        <v>10</v>
      </c>
      <c r="P28" s="25">
        <v>10</v>
      </c>
      <c r="Q28" s="25">
        <v>10</v>
      </c>
      <c r="R28" s="21">
        <v>0</v>
      </c>
      <c r="S28" s="25">
        <v>10</v>
      </c>
      <c r="T28" s="25">
        <v>10</v>
      </c>
      <c r="U28" s="25">
        <v>10</v>
      </c>
      <c r="V28" s="25">
        <v>10</v>
      </c>
      <c r="W28" s="25">
        <v>10</v>
      </c>
      <c r="X28" s="21">
        <f>10/3*2-1</f>
        <v>5.666666666666667</v>
      </c>
      <c r="Y28" s="21">
        <f>10/4</f>
        <v>2.5</v>
      </c>
      <c r="Z28" s="25">
        <v>10</v>
      </c>
      <c r="AA28" s="25">
        <v>10</v>
      </c>
      <c r="AB28" s="25">
        <v>10</v>
      </c>
      <c r="AC28" s="25">
        <v>10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19"/>
      <c r="AJ28" s="16"/>
      <c r="AK28" s="16"/>
      <c r="AL28" s="16"/>
      <c r="AM28" s="16"/>
      <c r="AN28" s="16"/>
      <c r="AO28" s="16"/>
      <c r="AP28" s="16"/>
      <c r="AQ28" s="16"/>
    </row>
    <row r="29" spans="2:43" x14ac:dyDescent="0.25">
      <c r="C29" s="38" t="s">
        <v>14</v>
      </c>
      <c r="D29" s="38"/>
      <c r="E29" s="38"/>
      <c r="F29" s="38"/>
      <c r="G29" s="8">
        <v>2010100620</v>
      </c>
      <c r="H29" s="8" t="s">
        <v>22</v>
      </c>
      <c r="I29" s="24">
        <f t="shared" si="0"/>
        <v>5.98</v>
      </c>
      <c r="J29" s="23">
        <v>8</v>
      </c>
      <c r="K29" s="23">
        <v>10</v>
      </c>
      <c r="L29" s="23">
        <v>10</v>
      </c>
      <c r="M29" s="23">
        <v>9</v>
      </c>
      <c r="N29" s="24">
        <v>3</v>
      </c>
      <c r="O29" s="23">
        <v>10</v>
      </c>
      <c r="P29" s="23">
        <v>10</v>
      </c>
      <c r="Q29" s="23">
        <v>9</v>
      </c>
      <c r="R29" s="24">
        <v>0</v>
      </c>
      <c r="S29" s="24">
        <v>0</v>
      </c>
      <c r="T29" s="23">
        <v>10</v>
      </c>
      <c r="U29" s="24">
        <v>0</v>
      </c>
      <c r="V29" s="23">
        <v>9</v>
      </c>
      <c r="W29" s="23">
        <v>10</v>
      </c>
      <c r="X29" s="23">
        <v>9</v>
      </c>
      <c r="Y29" s="24">
        <v>0</v>
      </c>
      <c r="Z29" s="23">
        <v>10</v>
      </c>
      <c r="AA29" s="24">
        <v>0</v>
      </c>
      <c r="AB29" s="24">
        <v>0</v>
      </c>
      <c r="AC29" s="23">
        <f>(10/4)*3</f>
        <v>7.5</v>
      </c>
      <c r="AD29" s="24">
        <v>0</v>
      </c>
      <c r="AE29" s="24">
        <f>(10/5)*3-1</f>
        <v>5</v>
      </c>
      <c r="AF29" s="23">
        <v>10</v>
      </c>
      <c r="AG29" s="27">
        <v>10</v>
      </c>
      <c r="AH29" s="29">
        <v>0</v>
      </c>
      <c r="AI29" s="19"/>
      <c r="AJ29" s="16"/>
      <c r="AK29" s="16"/>
      <c r="AL29" s="16"/>
      <c r="AM29" s="16"/>
      <c r="AN29" s="16"/>
      <c r="AO29" s="16"/>
      <c r="AP29" s="16"/>
      <c r="AQ29" s="16"/>
    </row>
    <row r="31" spans="2:43" ht="15" customHeight="1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2:43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3:20" ht="15" customHeight="1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3:20" ht="15" customHeight="1" x14ac:dyDescent="0.25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2"/>
      <c r="O34" s="22"/>
      <c r="P34" s="22"/>
      <c r="Q34" s="22"/>
      <c r="R34" s="22"/>
      <c r="S34" s="22"/>
      <c r="T34" s="22"/>
    </row>
    <row r="35" spans="3:20" ht="15" customHeight="1" x14ac:dyDescent="0.2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2"/>
      <c r="O35" s="22"/>
      <c r="P35" s="22"/>
      <c r="Q35" s="22"/>
      <c r="R35" s="22"/>
      <c r="S35" s="22"/>
      <c r="T35" s="22"/>
    </row>
    <row r="36" spans="3:20" x14ac:dyDescent="0.25">
      <c r="C36" s="31"/>
      <c r="D36" s="31"/>
      <c r="E36" s="31"/>
      <c r="F36" s="31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</sheetData>
  <mergeCells count="39">
    <mergeCell ref="G34:M35"/>
    <mergeCell ref="C36:F36"/>
    <mergeCell ref="C31:F31"/>
    <mergeCell ref="C32:F32"/>
    <mergeCell ref="C33:F33"/>
    <mergeCell ref="C34:F34"/>
    <mergeCell ref="C35:F35"/>
    <mergeCell ref="G31:M33"/>
    <mergeCell ref="C3:F3"/>
    <mergeCell ref="C6:F6"/>
    <mergeCell ref="C16:F16"/>
    <mergeCell ref="C23:F23"/>
    <mergeCell ref="C18:F18"/>
    <mergeCell ref="C5:F5"/>
    <mergeCell ref="C7:F7"/>
    <mergeCell ref="C8:F8"/>
    <mergeCell ref="C9:F9"/>
    <mergeCell ref="C10:F10"/>
    <mergeCell ref="C11:F11"/>
    <mergeCell ref="C12:F12"/>
    <mergeCell ref="C13:F13"/>
    <mergeCell ref="C14:F14"/>
    <mergeCell ref="C22:F22"/>
    <mergeCell ref="N31:T33"/>
    <mergeCell ref="AI2:AM2"/>
    <mergeCell ref="AN2:AQ2"/>
    <mergeCell ref="J2:AH2"/>
    <mergeCell ref="C15:F15"/>
    <mergeCell ref="C25:F25"/>
    <mergeCell ref="C26:F26"/>
    <mergeCell ref="C28:F28"/>
    <mergeCell ref="C29:F29"/>
    <mergeCell ref="C17:F17"/>
    <mergeCell ref="C19:F19"/>
    <mergeCell ref="C20:F20"/>
    <mergeCell ref="C21:F21"/>
    <mergeCell ref="C24:F24"/>
    <mergeCell ref="C27:F27"/>
    <mergeCell ref="C4:F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2020-06-23T21:58:00Z</dcterms:created>
  <dcterms:modified xsi:type="dcterms:W3CDTF">2020-07-13T06:14:36Z</dcterms:modified>
</cp:coreProperties>
</file>